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UVOD" sheetId="1" r:id="rId1"/>
    <sheet name="AKTIVA" sheetId="2" r:id="rId2"/>
    <sheet name="PASIVA" sheetId="3" r:id="rId3"/>
  </sheets>
  <definedNames>
    <definedName name="_xlnm.Print_Area" localSheetId="1">'AKTIVA'!$A$1:$G$133</definedName>
    <definedName name="_xlnm.Print_Area" localSheetId="2">'PASIVA'!$A$1:$E$74</definedName>
  </definedNames>
  <calcPr fullCalcOnLoad="1"/>
</workbook>
</file>

<file path=xl/sharedStrings.xml><?xml version="1.0" encoding="utf-8"?>
<sst xmlns="http://schemas.openxmlformats.org/spreadsheetml/2006/main" count="654" uniqueCount="449">
  <si>
    <t>Súvaha Úč ROPO SFOV  1 - 01</t>
  </si>
  <si>
    <t xml:space="preserve">SÚVAHA </t>
  </si>
  <si>
    <t xml:space="preserve">  k 31.12.2013</t>
  </si>
  <si>
    <t>(v eurách zaokrúhlene na dve desatinné miesta)</t>
  </si>
  <si>
    <t>Účtovná závierka</t>
  </si>
  <si>
    <t>riadna</t>
  </si>
  <si>
    <t>mimoriadna</t>
  </si>
  <si>
    <t>Za obdobie</t>
  </si>
  <si>
    <t>Mesiac</t>
  </si>
  <si>
    <t>Rok</t>
  </si>
  <si>
    <t>od</t>
  </si>
  <si>
    <t>01</t>
  </si>
  <si>
    <t>2013</t>
  </si>
  <si>
    <t>do</t>
  </si>
  <si>
    <t>12</t>
  </si>
  <si>
    <t>IČO</t>
  </si>
  <si>
    <t>00331058</t>
  </si>
  <si>
    <t>Názov účtovnej jednotky</t>
  </si>
  <si>
    <t>Obecný úrad Š. Štiavnik</t>
  </si>
  <si>
    <t/>
  </si>
  <si>
    <t>Sídlo účtovnej jednotky</t>
  </si>
  <si>
    <t>Ulica a číslo</t>
  </si>
  <si>
    <t xml:space="preserve">Š. Štiavnik </t>
  </si>
  <si>
    <t>PSČ</t>
  </si>
  <si>
    <t>Názov obce</t>
  </si>
  <si>
    <t>09042</t>
  </si>
  <si>
    <t>Š. Štiavnik</t>
  </si>
  <si>
    <t>Telefónne číslo</t>
  </si>
  <si>
    <t>Faxové číslo</t>
  </si>
  <si>
    <t>7882630</t>
  </si>
  <si>
    <t>E-mailová adresa</t>
  </si>
  <si>
    <t xml:space="preserve">                                                                                            Zostavená dňa:</t>
  </si>
  <si>
    <t xml:space="preserve">                                                                                                       Podpisový záznam štatutárneho orgánu alebo člena štatutárneho orgánu účtovnej jednotky:</t>
  </si>
  <si>
    <t>Označenie</t>
  </si>
  <si>
    <t>STRANA AKTÍV</t>
  </si>
  <si>
    <t>Číslo riadku</t>
  </si>
  <si>
    <t>Bežné účtovné obdobie</t>
  </si>
  <si>
    <t>Bezprostredne predchádzajúce účtovné obdobie</t>
  </si>
  <si>
    <t>Brutto</t>
  </si>
  <si>
    <t xml:space="preserve">Korekcia </t>
  </si>
  <si>
    <t>Netto</t>
  </si>
  <si>
    <t>a</t>
  </si>
  <si>
    <t>b</t>
  </si>
  <si>
    <t>c</t>
  </si>
  <si>
    <t xml:space="preserve">SPOLU MAJETOK                                         r.002 + r.033 + r.110+ r. 114                                          </t>
  </si>
  <si>
    <t>001</t>
  </si>
  <si>
    <t>A.</t>
  </si>
  <si>
    <t>Neobežný majetok                                         r.003 + r.011 + r.024</t>
  </si>
  <si>
    <t>002</t>
  </si>
  <si>
    <t>A.I.</t>
  </si>
  <si>
    <t>Dlhodobý nehmotný majetok                               súčet (r. 004 až 010)</t>
  </si>
  <si>
    <t>003</t>
  </si>
  <si>
    <t>A.I.1.</t>
  </si>
  <si>
    <t>Aktivované náklady na vývoj                                              (012) - (072 + 091AÚ)</t>
  </si>
  <si>
    <t>004</t>
  </si>
  <si>
    <t>2.</t>
  </si>
  <si>
    <t>Softvér (013) - (073 + 091AÚ)</t>
  </si>
  <si>
    <t>005</t>
  </si>
  <si>
    <t>3.</t>
  </si>
  <si>
    <t>Oceniteľné práva (014) - (074 + 091AÚ)</t>
  </si>
  <si>
    <t>006</t>
  </si>
  <si>
    <t>4.</t>
  </si>
  <si>
    <t>Drobný dlhodobý nehmotný majetok              (018) - (078 + 091AÚ)</t>
  </si>
  <si>
    <t>007</t>
  </si>
  <si>
    <t>5.</t>
  </si>
  <si>
    <t>Ostatný dlhodobý nehmotný majetok             (019) - (079 + 091AÚ)</t>
  </si>
  <si>
    <t>008</t>
  </si>
  <si>
    <t>6.</t>
  </si>
  <si>
    <t xml:space="preserve">Obstaranie dlhodobého nehmotného majetku (041) - (093) </t>
  </si>
  <si>
    <t>009</t>
  </si>
  <si>
    <t>7.</t>
  </si>
  <si>
    <t>Poskytnuté preddavky na dlhodobý nehmotný majetok (051) - (095AÚ)</t>
  </si>
  <si>
    <t>010</t>
  </si>
  <si>
    <t>A.II.</t>
  </si>
  <si>
    <t>Dlhodobý hmotný majetok                                     súčet (r. 012 až r. 023)</t>
  </si>
  <si>
    <t>011</t>
  </si>
  <si>
    <t>A.II.1.</t>
  </si>
  <si>
    <t>Pozemky (031) - (092AÚ)</t>
  </si>
  <si>
    <t>012</t>
  </si>
  <si>
    <t>Umelecké diela a zbierky (032) - (092AÚ)</t>
  </si>
  <si>
    <t>013</t>
  </si>
  <si>
    <t>Predmety z drahých kovov (033) - (092AÚ)</t>
  </si>
  <si>
    <t>014</t>
  </si>
  <si>
    <t>Stavby (021) - (081 + 092AÚ)</t>
  </si>
  <si>
    <t>015</t>
  </si>
  <si>
    <t>Samostatné hnuteľné veci a súbory hnuteľných vecí (022) - (082+092AÚ)</t>
  </si>
  <si>
    <t>016</t>
  </si>
  <si>
    <t>Dopravné prostriedky                                     (023) - (083 + 092AÚ)</t>
  </si>
  <si>
    <t>017</t>
  </si>
  <si>
    <t>Pestovateľské celky trvalých porastov                              (025) - (085 + 092AÚ)</t>
  </si>
  <si>
    <t>018</t>
  </si>
  <si>
    <t>8.</t>
  </si>
  <si>
    <t>Základné stádo a ťažné zvieratá                   (026) - (086 + 092 AÚ)</t>
  </si>
  <si>
    <t>019</t>
  </si>
  <si>
    <t>9.</t>
  </si>
  <si>
    <t>Drobný dlhodobý hmotný majetok                  (028) - (088 + 092AÚ)</t>
  </si>
  <si>
    <t>020</t>
  </si>
  <si>
    <t>10.</t>
  </si>
  <si>
    <t>Ostatný dlhodobý hmotný majetok                  (029) - (089 + 092AÚ)</t>
  </si>
  <si>
    <t>021</t>
  </si>
  <si>
    <t>11.</t>
  </si>
  <si>
    <t>Obstaranie dlhodobého hmotného majetku (042) - (094)</t>
  </si>
  <si>
    <t>022</t>
  </si>
  <si>
    <t>12.</t>
  </si>
  <si>
    <t>Poskytnuté preddavky na dlhodobý hmotný majetok (052) - (095AÚ)</t>
  </si>
  <si>
    <t>023</t>
  </si>
  <si>
    <t>A.III.</t>
  </si>
  <si>
    <t>Dlhodobý finančný majetok                                            súčet (r.025 až r. 032)</t>
  </si>
  <si>
    <t>024</t>
  </si>
  <si>
    <t>A.III.1.</t>
  </si>
  <si>
    <t>Podielové cenné papiere a podiely v dcérskej účtovnej jednotke  (061) - (096AÚ)</t>
  </si>
  <si>
    <t>025</t>
  </si>
  <si>
    <t>Podielové cenné papiere a podiely v  spoločnosti s podstatným vplyvom                   (062) - (096AÚ)</t>
  </si>
  <si>
    <t>026</t>
  </si>
  <si>
    <t>Realizovateľné cenné papiere a podiely                      (063) - (096AÚ)</t>
  </si>
  <si>
    <t>027</t>
  </si>
  <si>
    <t>Dlhové cenné papiere držané do splatnosti (065) - (096AÚ)</t>
  </si>
  <si>
    <t>028</t>
  </si>
  <si>
    <t>Pôžičky účtovnej jednotke v konsolidovanom celku (066) - (096AÚ)</t>
  </si>
  <si>
    <t>029</t>
  </si>
  <si>
    <t>Ostatné pôžičky (067) - (096AÚ)</t>
  </si>
  <si>
    <t>030</t>
  </si>
  <si>
    <t>Ostatný dlhodobý finančný majetok               (069) - (096AÚ)</t>
  </si>
  <si>
    <t>031</t>
  </si>
  <si>
    <t xml:space="preserve">Obstaranie dlhodobého finančného majetku (043) - (096AÚ) </t>
  </si>
  <si>
    <t>032</t>
  </si>
  <si>
    <t>B.</t>
  </si>
  <si>
    <t>Obežný majetok   r. 034 + r. 040 + r. 048 + r. 060 + r. 085 + r. 098 + r. 104</t>
  </si>
  <si>
    <t>033</t>
  </si>
  <si>
    <t>B.I.</t>
  </si>
  <si>
    <t xml:space="preserve">Zásoby                                                                              súčet (r. 035 až r. 039) </t>
  </si>
  <si>
    <t>034</t>
  </si>
  <si>
    <t>B.I.1.</t>
  </si>
  <si>
    <t>Materiál (112 + 119) - (191)</t>
  </si>
  <si>
    <t>035</t>
  </si>
  <si>
    <t>Nedokončená výroby a polotovary                (121 + 122) - (192 + 193)</t>
  </si>
  <si>
    <t>036</t>
  </si>
  <si>
    <t>Výrobky (123) - (194)</t>
  </si>
  <si>
    <t>037</t>
  </si>
  <si>
    <t>Zvieratá (124) - (195)</t>
  </si>
  <si>
    <t>038</t>
  </si>
  <si>
    <t>Tovar  (132 + 133 + 139) - (196)</t>
  </si>
  <si>
    <t>039</t>
  </si>
  <si>
    <t>B.II.</t>
  </si>
  <si>
    <t>Zúčtovanie medzi subjektami verejnej správy súčet (r. 041 až r.047)</t>
  </si>
  <si>
    <t>040</t>
  </si>
  <si>
    <t>B.II.1.</t>
  </si>
  <si>
    <t>Zúčtovanie odvodov príjmov rozpočtových organizácií do rozpočtu zriaďovateľa                   (351)</t>
  </si>
  <si>
    <t>041</t>
  </si>
  <si>
    <t>Zúčtovanie transferov štátneho rozpočtu                          (353)</t>
  </si>
  <si>
    <t>042</t>
  </si>
  <si>
    <t>Zúčtovanie transferov rozpočtu obce a vyššieho územného celku (355)</t>
  </si>
  <si>
    <t>043</t>
  </si>
  <si>
    <t>Zúčtovanie transferov zo štátneho rozpočtu v rámci konsolidovaného celku                         (356)</t>
  </si>
  <si>
    <t>044</t>
  </si>
  <si>
    <t>Ostatné zúčtovanie rozpočtu obce a vyššieho územného celku (357)</t>
  </si>
  <si>
    <t>045</t>
  </si>
  <si>
    <t>Zúčtovanie transferov zo štátneho  rozpočtu iným subjektom (358)</t>
  </si>
  <si>
    <t>046</t>
  </si>
  <si>
    <t>Zúčtovanie transferov medzi subjektami verejnej správy a iné zúčtovania (359)</t>
  </si>
  <si>
    <t>047</t>
  </si>
  <si>
    <t>B.III.</t>
  </si>
  <si>
    <t>Dlhodobé pohľadávky                                súčet (r.049 až 059)</t>
  </si>
  <si>
    <t>048</t>
  </si>
  <si>
    <t>B.III.1.</t>
  </si>
  <si>
    <t>Odberatelia (311 AÚ) - (391AÚ)</t>
  </si>
  <si>
    <t>049</t>
  </si>
  <si>
    <t>Zmenky na inkaso (312 AÚ) - (391 AÚ)</t>
  </si>
  <si>
    <t>050</t>
  </si>
  <si>
    <t>Pohľadávky za eskontované cenné papiere  (313 AÚ) - (391 AÚ)</t>
  </si>
  <si>
    <t>051</t>
  </si>
  <si>
    <t>Ostatné pohľadávky (315 AÚ) - (391 AÚ)</t>
  </si>
  <si>
    <t>052</t>
  </si>
  <si>
    <t>Pohľadávky voči zamestnancom                   (335 AÚ) - (391 AÚ)</t>
  </si>
  <si>
    <t>053</t>
  </si>
  <si>
    <t>Pohľadávky voči združeniu                            (369 AÚ) - (391 AÚ)</t>
  </si>
  <si>
    <t>054</t>
  </si>
  <si>
    <t>Pohľadávky a záväzky z pevných termínových operácií (373AÚ) - (391 AÚ)</t>
  </si>
  <si>
    <t>055</t>
  </si>
  <si>
    <t>Pohľadávky z nájmu (374AÚ) - (391AÚ)</t>
  </si>
  <si>
    <t>056</t>
  </si>
  <si>
    <t>Pohľadávky z vydaných dlhopisov                (375AÚ) - (391AÚ)</t>
  </si>
  <si>
    <t>057</t>
  </si>
  <si>
    <t>Nakúpené opcie (376AÚ) - (391AÚ)</t>
  </si>
  <si>
    <t>058</t>
  </si>
  <si>
    <t>Iné pohľadávky (378AÚ) - (391AÚ)</t>
  </si>
  <si>
    <t>059</t>
  </si>
  <si>
    <t>B.IV.</t>
  </si>
  <si>
    <t>Krátkodobé pohľadávky                             súčet (r.061 až 084)</t>
  </si>
  <si>
    <t>060</t>
  </si>
  <si>
    <t>B.IV1.</t>
  </si>
  <si>
    <t>061</t>
  </si>
  <si>
    <t>062</t>
  </si>
  <si>
    <t>063</t>
  </si>
  <si>
    <t>Poskytnuté prevádzkové preddavky                         (314) - (391AÚ)</t>
  </si>
  <si>
    <t>064</t>
  </si>
  <si>
    <t>065</t>
  </si>
  <si>
    <t>Pohľadávky z nedaňových rozpočtových príjmov (316) - (391AÚ)</t>
  </si>
  <si>
    <t>066</t>
  </si>
  <si>
    <t>Pohľadávky z daňových a colných rozpočtových príjmov (317) - (391AÚ)</t>
  </si>
  <si>
    <t>067</t>
  </si>
  <si>
    <t>Pohľadávky z nedaňových  príjmov obcí a vyšších územných celkov a rozpočtových organizácií zriadených obcou a vyšším územným celkom  (318) - (391AÚ)</t>
  </si>
  <si>
    <t>068</t>
  </si>
  <si>
    <t>Pohľadávky z daňových  príjmov obcí a vyšších územných celkov                                 (319) - (391AÚ)</t>
  </si>
  <si>
    <t>069</t>
  </si>
  <si>
    <t>070</t>
  </si>
  <si>
    <t>Zúčtovanie s orgánmi sociálneho poistenia a zdravotného poistenia (336) - (391AÚ)</t>
  </si>
  <si>
    <t>071</t>
  </si>
  <si>
    <t>Daň z príjmov (341) - (391AÚ)</t>
  </si>
  <si>
    <t>072</t>
  </si>
  <si>
    <t>13.</t>
  </si>
  <si>
    <t>Ostatné priame dane  (342) - (391AÚ)</t>
  </si>
  <si>
    <t>073</t>
  </si>
  <si>
    <t>14.</t>
  </si>
  <si>
    <t>Daň z pridanej hodnoty  (343) - (391AÚ)</t>
  </si>
  <si>
    <t>074</t>
  </si>
  <si>
    <t>15.</t>
  </si>
  <si>
    <t>Ostatné dane a poplatky (345) - (391AÚ)</t>
  </si>
  <si>
    <t>075</t>
  </si>
  <si>
    <t>16.</t>
  </si>
  <si>
    <t>Pohľadávky voči združeniu                            (369AÚ) - (391AÚ)</t>
  </si>
  <si>
    <t>076</t>
  </si>
  <si>
    <t>17.</t>
  </si>
  <si>
    <t>Pohľadávky a záväzky z pevných termínovaných operácií                                   (373 AÚ) - (391AÚ)</t>
  </si>
  <si>
    <t>077</t>
  </si>
  <si>
    <t>18.</t>
  </si>
  <si>
    <t>078</t>
  </si>
  <si>
    <t>19.</t>
  </si>
  <si>
    <t>079</t>
  </si>
  <si>
    <t>20.</t>
  </si>
  <si>
    <t>080</t>
  </si>
  <si>
    <t>21.</t>
  </si>
  <si>
    <t>081</t>
  </si>
  <si>
    <t>22.</t>
  </si>
  <si>
    <t>Spojovací účet pri združení (396AÚ)</t>
  </si>
  <si>
    <t>082</t>
  </si>
  <si>
    <t>23.</t>
  </si>
  <si>
    <t>Zúčtovanie s Európskou úniou (371AÚ) - (391AÚ)</t>
  </si>
  <si>
    <t>083</t>
  </si>
  <si>
    <t>24.</t>
  </si>
  <si>
    <t>Transfery a ostatné zúčtovanie so subjektami mimo verejnej správy                                    (372AÚ) - (391AÚ)</t>
  </si>
  <si>
    <t>084</t>
  </si>
  <si>
    <t>B.V.</t>
  </si>
  <si>
    <t>Finančné účty súčet (r. 086 až 097)</t>
  </si>
  <si>
    <t>085</t>
  </si>
  <si>
    <t>B.V.1.</t>
  </si>
  <si>
    <t>Pokladnica (211)</t>
  </si>
  <si>
    <t>086</t>
  </si>
  <si>
    <t>Ceniny (213)</t>
  </si>
  <si>
    <t>087</t>
  </si>
  <si>
    <t>Bankové účty (221AÚ +/-261)</t>
  </si>
  <si>
    <t>088</t>
  </si>
  <si>
    <t>Účty v bankách s dobou viazanosti dlhšou ako jeden rok (221AÚ)</t>
  </si>
  <si>
    <t>089</t>
  </si>
  <si>
    <t>Výdavkový rozpočtový účet  (222)</t>
  </si>
  <si>
    <t>090</t>
  </si>
  <si>
    <t>Príjmový rozpočtový účet (223)</t>
  </si>
  <si>
    <t>091</t>
  </si>
  <si>
    <t>Majetkové cenné papiere na obchodovanie (251) - (291AÚ)</t>
  </si>
  <si>
    <t>092</t>
  </si>
  <si>
    <t>Dlhové cenné papiere na obchodovanie                            (253) - (291AÚ)</t>
  </si>
  <si>
    <t>093</t>
  </si>
  <si>
    <t>Dlhové cenné papiere so splatnosťou  do jedného roka držané do splatnosti                   (256) - (291AÚ)</t>
  </si>
  <si>
    <t>094</t>
  </si>
  <si>
    <t>Ostatné realizovateľné cenné papiere           (257) - (291AÚ)</t>
  </si>
  <si>
    <t>095</t>
  </si>
  <si>
    <t xml:space="preserve">Obstaranie krátkodobého finančného majetku (259) - (291AÚ) </t>
  </si>
  <si>
    <t>096</t>
  </si>
  <si>
    <t xml:space="preserve">Účty štátnej pokladnice (účtová skupina 28) </t>
  </si>
  <si>
    <t>097</t>
  </si>
  <si>
    <t>B.VI.</t>
  </si>
  <si>
    <t>Poskytnuté návratné finančné výpomoci dlhodobé súčet                                       (r.099 až r.103)</t>
  </si>
  <si>
    <t>098</t>
  </si>
  <si>
    <t>B.VI.1.</t>
  </si>
  <si>
    <t>Poskytnuté návratné finančné výpomoci subjektom v rámci konsolidovaného celku (271AÚ) - (291AÚ)</t>
  </si>
  <si>
    <t>099</t>
  </si>
  <si>
    <t>Poskytnuté návratné finančné výpomoci ostatným subjektom verejnej správy (272AÚ) - (291AÚ)</t>
  </si>
  <si>
    <t>100</t>
  </si>
  <si>
    <t>Poskytnuté návratné finančné výpomoci podnikateľským subjektom                                 (274AÚ) - (291AÚ)</t>
  </si>
  <si>
    <t>101</t>
  </si>
  <si>
    <t>Poskytnuté návratné finančné výpomoci ostatným organizáciám (275AÚ) - (291AÚ)</t>
  </si>
  <si>
    <t>102</t>
  </si>
  <si>
    <t>Poskytnuté návratné finančné výpomoci fyzickým osobám (277AÚ) - (291AÚ)</t>
  </si>
  <si>
    <t>103</t>
  </si>
  <si>
    <t>B.VII.</t>
  </si>
  <si>
    <t>Poskytnuté návratné finančné výpomoci krátkodobé súčet                                             (r.105 až r.109)</t>
  </si>
  <si>
    <t>104</t>
  </si>
  <si>
    <t>B.VII.1.</t>
  </si>
  <si>
    <t>105</t>
  </si>
  <si>
    <t>Poskytnuté návratné finančné výpomoci ostatným subjektom verejnej správy              (272AÚ) - (291AÚ)</t>
  </si>
  <si>
    <t>106</t>
  </si>
  <si>
    <t>Poskytnuté návratné finančné výpomoci podnikateľským subjektom                                (274AÚ) - (291AÚ)</t>
  </si>
  <si>
    <t>107</t>
  </si>
  <si>
    <t>108</t>
  </si>
  <si>
    <t>109</t>
  </si>
  <si>
    <t>C.</t>
  </si>
  <si>
    <t>Časové rozlíšenie r. 111 až r. 113</t>
  </si>
  <si>
    <t>110</t>
  </si>
  <si>
    <t>C.1.</t>
  </si>
  <si>
    <t>Náklady budúcich období (381)</t>
  </si>
  <si>
    <t>111</t>
  </si>
  <si>
    <t>Komplexné náklady budúcich období (382)</t>
  </si>
  <si>
    <t>112</t>
  </si>
  <si>
    <t>Príjmy budúcich období (385)</t>
  </si>
  <si>
    <t>113</t>
  </si>
  <si>
    <t>D.</t>
  </si>
  <si>
    <t>Vzťahy k účtom klientov štátnej pokladnice (účtová skupina 20)</t>
  </si>
  <si>
    <t>114</t>
  </si>
  <si>
    <t>KONTROLNÉ ČÍSLO súčet (r.001 až 114)</t>
  </si>
  <si>
    <t>888</t>
  </si>
  <si>
    <t>STRANA PASÍV</t>
  </si>
  <si>
    <t>VLASTNÉ  IMANIE A ZÁVÄZKY                                           r. 116 + r. 126 + r. 180 + r. 183</t>
  </si>
  <si>
    <t>115</t>
  </si>
  <si>
    <t>Vlastné imanie                                                                   r. 117 + r. 120 + r. 123</t>
  </si>
  <si>
    <t>116</t>
  </si>
  <si>
    <t>Oceňovacie rozdiely  súčet (r. 118 + r. 119)</t>
  </si>
  <si>
    <t>117</t>
  </si>
  <si>
    <t>Oceňovacie rozdiely z precenenia majetku a záväzkov                   ( +/- 414)</t>
  </si>
  <si>
    <t>118</t>
  </si>
  <si>
    <t>Oceňovacie rozdiely z kapitálových účastín ( +/- 415)</t>
  </si>
  <si>
    <t>119</t>
  </si>
  <si>
    <t xml:space="preserve">Fondy                                                                                  súčet (r. 121 + r. 122)                                                                                 </t>
  </si>
  <si>
    <t>120</t>
  </si>
  <si>
    <t>Zákonný rezervný fond (421)</t>
  </si>
  <si>
    <t>121</t>
  </si>
  <si>
    <t>Ostatné fondy (427)</t>
  </si>
  <si>
    <t>122</t>
  </si>
  <si>
    <t xml:space="preserve">Výsledok hospodárenia (+/-)                                          súčet (r. 124 až r. 125)                                        </t>
  </si>
  <si>
    <t>123</t>
  </si>
  <si>
    <t>Nevysporiadaný výsledok hospodárenia minulých rokov                      (+/- 428)</t>
  </si>
  <si>
    <t>124</t>
  </si>
  <si>
    <t xml:space="preserve">Výsledok hospodárenia za  účtovné obdobie          (+/-) r. 001 - (r. 117 + r.120 + r. 124 + r. 126 + r.180 + r. 183)                                          </t>
  </si>
  <si>
    <t>125</t>
  </si>
  <si>
    <t xml:space="preserve">B.  </t>
  </si>
  <si>
    <t>Záväzky                                                                               súčet  r. 127 + r. 132 + r. 140 + r. 151 +r. 173</t>
  </si>
  <si>
    <t>126</t>
  </si>
  <si>
    <t>Rezervy                                                                           súčet  (r. 128 až 131)</t>
  </si>
  <si>
    <t>127</t>
  </si>
  <si>
    <t>Rezervy zákonné dlhodobé (451 AÚ)</t>
  </si>
  <si>
    <t>128</t>
  </si>
  <si>
    <t>Ostatné rezervy (459 AÚ)</t>
  </si>
  <si>
    <t>129</t>
  </si>
  <si>
    <t>Rezervy zákonné krátkodobé (323 AÚ, 451 AÚ)</t>
  </si>
  <si>
    <t>130</t>
  </si>
  <si>
    <t>Ostatné krátkodobé rezervy (323 AÚ, 459 AÚ)</t>
  </si>
  <si>
    <t>131</t>
  </si>
  <si>
    <t>Zúčtovanie medzi subjektami verejnej správy                             súčet (r. 133 až r. 139)</t>
  </si>
  <si>
    <t>132</t>
  </si>
  <si>
    <t>Zúčtovanie odvodov príjmov rozpočtových organizácií do rozpočtu zriaďovateľa (351)</t>
  </si>
  <si>
    <t>133</t>
  </si>
  <si>
    <t>Zúčtovanie transferov štátneho rozpočtu (353)</t>
  </si>
  <si>
    <t>134</t>
  </si>
  <si>
    <t>135</t>
  </si>
  <si>
    <t>Zúčtovanie transferov zo štátneho rozpočtu v rámci konsolidovaného celku (356)</t>
  </si>
  <si>
    <t>136</t>
  </si>
  <si>
    <t>Ostatné zúčtovanie rozpočtu obce a vyššieho územného celku  (357)</t>
  </si>
  <si>
    <t>137</t>
  </si>
  <si>
    <t xml:space="preserve">Zúčtovanie transferov zo štátneho rozpočtu iným subjektom (358) </t>
  </si>
  <si>
    <t>138</t>
  </si>
  <si>
    <t>139</t>
  </si>
  <si>
    <t>Dlhodobé záväzky  súčet (r. 141 až 150)</t>
  </si>
  <si>
    <t>140</t>
  </si>
  <si>
    <t>Ostatné dlhodobé záväzky (479AÚ)</t>
  </si>
  <si>
    <t>141</t>
  </si>
  <si>
    <t>Dlhodobé prijaté preddavky (475AÚ)</t>
  </si>
  <si>
    <t>142</t>
  </si>
  <si>
    <t>Dlhodobé zmenky na úhradu (478AÚ)</t>
  </si>
  <si>
    <t>143</t>
  </si>
  <si>
    <t>Záväzky zo sociálneho fondu (472)</t>
  </si>
  <si>
    <t>144</t>
  </si>
  <si>
    <t>Záväzky z nájmu (474 AÚ)</t>
  </si>
  <si>
    <t>145</t>
  </si>
  <si>
    <t>Dlhodobé nevyfakturované dodávky (476AÚ)</t>
  </si>
  <si>
    <t>146</t>
  </si>
  <si>
    <t>Pohľadávky a záväzky z pevných termínových operácií (373 AÚ)</t>
  </si>
  <si>
    <t>147</t>
  </si>
  <si>
    <t>Predané opcie (377AÚ)</t>
  </si>
  <si>
    <t>148</t>
  </si>
  <si>
    <t>Iné záväzky (379AÚ)</t>
  </si>
  <si>
    <t>149</t>
  </si>
  <si>
    <t>Vydané dlhopisy dlhodobé (473AÚ) - (255AÚ)</t>
  </si>
  <si>
    <t>150</t>
  </si>
  <si>
    <t xml:space="preserve">B.IV. </t>
  </si>
  <si>
    <t>Krátkodobé záväzky                                                       súčet (r. 152 až 172)</t>
  </si>
  <si>
    <t>151</t>
  </si>
  <si>
    <t>B.IV.1</t>
  </si>
  <si>
    <t>Dodávatelia (321)</t>
  </si>
  <si>
    <t>152</t>
  </si>
  <si>
    <t>Zmenky na úhradu (322, 478AÚ)</t>
  </si>
  <si>
    <t>153</t>
  </si>
  <si>
    <t>Prijaté preddavky (324, 475AÚ)</t>
  </si>
  <si>
    <t>154</t>
  </si>
  <si>
    <t>Ostatné záväzky (325, 479AÚ)</t>
  </si>
  <si>
    <t>155</t>
  </si>
  <si>
    <t>Nevyfakturované dodávky (326,476AÚ)</t>
  </si>
  <si>
    <t>156</t>
  </si>
  <si>
    <t>157</t>
  </si>
  <si>
    <t>158</t>
  </si>
  <si>
    <t>159</t>
  </si>
  <si>
    <t>160</t>
  </si>
  <si>
    <t>Záväzky z upísaných nesplatených cenných papierov a vkladov (367)</t>
  </si>
  <si>
    <t>161</t>
  </si>
  <si>
    <t>Záväzky voči združeniu (368)</t>
  </si>
  <si>
    <t>162</t>
  </si>
  <si>
    <t>Zamestnanci (331)</t>
  </si>
  <si>
    <t>163</t>
  </si>
  <si>
    <t>Ostatné záväzky voči zamestnancom (333)</t>
  </si>
  <si>
    <t>164</t>
  </si>
  <si>
    <t>Zúčtovanie s orgánmi sociálneho poistenia a zdravotného poistenia (336)</t>
  </si>
  <si>
    <t>165</t>
  </si>
  <si>
    <t>Daň z príjmov (341)</t>
  </si>
  <si>
    <t>166</t>
  </si>
  <si>
    <t>Ostatné priame dane (342)</t>
  </si>
  <si>
    <t>167</t>
  </si>
  <si>
    <t>Daň z pridanej hodnoty (343)</t>
  </si>
  <si>
    <t>168</t>
  </si>
  <si>
    <t>Ostatné dane a poplatky (345)</t>
  </si>
  <si>
    <t>169</t>
  </si>
  <si>
    <t>170</t>
  </si>
  <si>
    <t>Zúčtovanie s Európskou úniou  (371AÚ)</t>
  </si>
  <si>
    <t>171</t>
  </si>
  <si>
    <t>Transfery a ostatné zúčtovanie so subjektami mimo verejnej správy (372AÚ)</t>
  </si>
  <si>
    <t>172</t>
  </si>
  <si>
    <t xml:space="preserve">B.V. </t>
  </si>
  <si>
    <t>Bankové úvery a  výpomoci                                          súčet (r. 174 až 179)</t>
  </si>
  <si>
    <t>173</t>
  </si>
  <si>
    <t>B.V.1</t>
  </si>
  <si>
    <t>Bankové úvery dlhodobé (461AÚ)</t>
  </si>
  <si>
    <t>174</t>
  </si>
  <si>
    <t>Bežné bankové úvery (461AÚ 221AÚ 231,232)</t>
  </si>
  <si>
    <t>175</t>
  </si>
  <si>
    <t>Vydané dlhopisy krátkodobé (473AÚ,241)-(255AÚ)</t>
  </si>
  <si>
    <t>176</t>
  </si>
  <si>
    <t>Ostatné krátkodobé finančné výpomoci (249)</t>
  </si>
  <si>
    <t>177</t>
  </si>
  <si>
    <t>Prijaté návratné finančné výpomoci od subjektov verejnej správy dlhodobé (273AÚ)</t>
  </si>
  <si>
    <t>178</t>
  </si>
  <si>
    <t>Prijaté návratné finančné výpomoci od subjektov verejnej správy krátkodobé (273 AÚ)</t>
  </si>
  <si>
    <t>179</t>
  </si>
  <si>
    <t>Časové rozlíšenie                                                                             r. 181 + r. 182</t>
  </si>
  <si>
    <t>180</t>
  </si>
  <si>
    <t>Výdavky budúcich období (383)</t>
  </si>
  <si>
    <t>181</t>
  </si>
  <si>
    <t>Výnosy budúcich období (384)</t>
  </si>
  <si>
    <t>182</t>
  </si>
  <si>
    <t>183</t>
  </si>
  <si>
    <t>KONTROLNÉ ČÍSLO                                                               súčet (r. 115 až 183)</t>
  </si>
  <si>
    <t>999</t>
  </si>
  <si>
    <t>X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</si>
</sst>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"/>
  </numFmts>
  <fonts count="10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Tahoma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16"/>
      </right>
      <top>
        <color indexed="16"/>
      </top>
      <bottom>
        <color indexed="16"/>
      </bottom>
    </border>
    <border>
      <left>
        <color indexed="16"/>
      </left>
      <right style="thin">
        <color indexed="8"/>
      </right>
      <top>
        <color indexed="16"/>
      </top>
      <bottom>
        <color indexed="16"/>
      </bottom>
    </border>
    <border>
      <left style="thin">
        <color indexed="8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16"/>
      </top>
      <bottom style="thin">
        <color indexed="8"/>
      </bottom>
    </border>
    <border>
      <left style="thin">
        <color indexed="8"/>
      </left>
      <right>
        <color indexed="16"/>
      </right>
      <top>
        <color indexed="8"/>
      </top>
      <bottom>
        <color indexed="8"/>
      </bottom>
    </border>
    <border>
      <left>
        <color indexed="16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8"/>
      </bottom>
    </border>
    <border>
      <left>
        <color indexed="16"/>
      </left>
      <right>
        <color indexed="16"/>
      </right>
      <top style="thin">
        <color indexed="8"/>
      </top>
      <bottom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6"/>
      </right>
      <top>
        <color indexed="16"/>
      </top>
      <bottom>
        <color indexed="8"/>
      </bottom>
    </border>
    <border>
      <left>
        <color indexed="16"/>
      </left>
      <right style="thin">
        <color indexed="8"/>
      </right>
      <top>
        <color indexed="16"/>
      </top>
      <bottom>
        <color indexed="8"/>
      </bottom>
    </border>
    <border>
      <left style="thin">
        <color indexed="8"/>
      </left>
      <right>
        <color indexed="16"/>
      </right>
      <top>
        <color indexed="8"/>
      </top>
      <bottom style="thin">
        <color indexed="8"/>
      </bottom>
    </border>
    <border>
      <left>
        <color indexed="16"/>
      </left>
      <right>
        <color indexed="16"/>
      </right>
      <top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justify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3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6" fillId="0" borderId="4" xfId="0" applyNumberFormat="1" applyFont="1" applyFill="1" applyBorder="1" applyAlignment="1" applyProtection="1">
      <alignment horizontal="center" vertical="top" wrapText="1"/>
      <protection/>
    </xf>
    <xf numFmtId="2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 wrapText="1"/>
      <protection/>
    </xf>
    <xf numFmtId="0" fontId="6" fillId="0" borderId="5" xfId="0" applyNumberFormat="1" applyFont="1" applyFill="1" applyBorder="1" applyAlignment="1" applyProtection="1">
      <alignment horizontal="center" wrapText="1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49" fontId="6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2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2" fontId="5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49" fontId="3" fillId="0" borderId="1" xfId="0" applyNumberFormat="1" applyFont="1" applyFill="1" applyBorder="1" applyAlignment="1" applyProtection="1">
      <alignment horizontal="right" vertical="top" wrapText="1"/>
      <protection/>
    </xf>
    <xf numFmtId="0" fontId="7" fillId="0" borderId="1" xfId="0" applyNumberFormat="1" applyFont="1" applyFill="1" applyBorder="1" applyAlignment="1" applyProtection="1">
      <alignment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right" vertical="center"/>
      <protection locked="0"/>
    </xf>
    <xf numFmtId="2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49" fontId="7" fillId="0" borderId="4" xfId="0" applyNumberFormat="1" applyFont="1" applyFill="1" applyBorder="1" applyAlignment="1" applyProtection="1">
      <alignment horizontal="center" vertical="center" wrapText="1"/>
      <protection/>
    </xf>
    <xf numFmtId="2" fontId="3" fillId="0" borderId="4" xfId="0" applyNumberFormat="1" applyFont="1" applyFill="1" applyBorder="1" applyAlignment="1" applyProtection="1">
      <alignment horizontal="right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/>
    </xf>
    <xf numFmtId="2" fontId="3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49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right" vertical="top" wrapText="1"/>
      <protection/>
    </xf>
    <xf numFmtId="2" fontId="0" fillId="0" borderId="7" xfId="0" applyNumberFormat="1" applyFont="1" applyFill="1" applyBorder="1" applyAlignment="1" applyProtection="1">
      <alignment horizontal="right" vertical="center"/>
      <protection/>
    </xf>
    <xf numFmtId="2" fontId="0" fillId="0" borderId="8" xfId="0" applyNumberFormat="1" applyFont="1" applyFill="1" applyBorder="1" applyAlignment="1" applyProtection="1">
      <alignment horizontal="right" vertical="center"/>
      <protection/>
    </xf>
    <xf numFmtId="2" fontId="0" fillId="0" borderId="3" xfId="0" applyNumberFormat="1" applyFont="1" applyFill="1" applyBorder="1" applyAlignment="1" applyProtection="1">
      <alignment horizontal="righ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vertical="top" wrapText="1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9" xfId="0" applyNumberFormat="1" applyFont="1" applyFill="1" applyBorder="1" applyAlignment="1" applyProtection="1">
      <alignment vertical="top" wrapText="1"/>
      <protection/>
    </xf>
    <xf numFmtId="0" fontId="7" fillId="0" borderId="8" xfId="0" applyNumberFormat="1" applyFont="1" applyFill="1" applyBorder="1" applyAlignment="1" applyProtection="1">
      <alignment horizontal="righ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6" fillId="0" borderId="4" xfId="0" applyNumberFormat="1" applyFont="1" applyFill="1" applyBorder="1" applyAlignment="1" applyProtection="1">
      <alignment vertical="center" wrapText="1"/>
      <protection/>
    </xf>
    <xf numFmtId="2" fontId="5" fillId="0" borderId="1" xfId="0" applyNumberFormat="1" applyFont="1" applyFill="1" applyBorder="1" applyAlignment="1" applyProtection="1">
      <alignment horizontal="right" vertical="center"/>
      <protection locked="0"/>
    </xf>
    <xf numFmtId="2" fontId="5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 textRotation="90" wrapText="1"/>
      <protection/>
    </xf>
    <xf numFmtId="2" fontId="6" fillId="0" borderId="1" xfId="0" applyNumberFormat="1" applyFont="1" applyFill="1" applyBorder="1" applyAlignment="1" applyProtection="1">
      <alignment horizontal="center" vertical="center" wrapText="1"/>
      <protection/>
    </xf>
    <xf numFmtId="2" fontId="6" fillId="0" borderId="1" xfId="0" applyNumberFormat="1" applyFont="1" applyFill="1" applyBorder="1" applyAlignment="1" applyProtection="1">
      <alignment horizont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righ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22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left" vertical="top" wrapText="1"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3" fillId="0" borderId="26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24" xfId="0" applyNumberFormat="1" applyFont="1" applyFill="1" applyBorder="1" applyAlignment="1" applyProtection="1">
      <alignment horizontal="left" vertical="top" wrapText="1"/>
      <protection/>
    </xf>
    <xf numFmtId="0" fontId="0" fillId="0" borderId="25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28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0" fillId="0" borderId="30" xfId="0" applyNumberFormat="1" applyFont="1" applyFill="1" applyBorder="1" applyAlignment="1" applyProtection="1">
      <alignment/>
      <protection/>
    </xf>
    <xf numFmtId="172" fontId="0" fillId="0" borderId="11" xfId="0" applyNumberFormat="1" applyFont="1" applyFill="1" applyBorder="1" applyAlignment="1" applyProtection="1">
      <alignment horizontal="left"/>
      <protection locked="0"/>
    </xf>
    <xf numFmtId="172" fontId="0" fillId="0" borderId="12" xfId="0" applyNumberFormat="1" applyFont="1" applyFill="1" applyBorder="1" applyAlignment="1" applyProtection="1">
      <alignment horizontal="left"/>
      <protection locked="0"/>
    </xf>
    <xf numFmtId="172" fontId="0" fillId="0" borderId="13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 vertical="justify" wrapText="1"/>
      <protection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workbookViewId="0" topLeftCell="A34">
      <selection activeCell="AG50" sqref="AG50"/>
    </sheetView>
  </sheetViews>
  <sheetFormatPr defaultColWidth="9.140625" defaultRowHeight="12.75" customHeight="1"/>
  <cols>
    <col min="1" max="33" width="2.57421875" style="1" customWidth="1"/>
    <col min="34" max="34" width="0" style="1" hidden="1" customWidth="1"/>
    <col min="35" max="16384" width="10.28125" style="0" customWidth="1"/>
  </cols>
  <sheetData>
    <row r="1" spans="1:3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"/>
      <c r="N2" s="5"/>
      <c r="T2" s="6"/>
    </row>
    <row r="3" spans="1:3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7"/>
      <c r="M3" s="7"/>
      <c r="N3" s="7"/>
      <c r="O3" s="7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5"/>
      <c r="N4" s="5"/>
      <c r="O4" s="5"/>
      <c r="P4" s="5"/>
      <c r="Q4" s="5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5"/>
      <c r="N5" s="5"/>
      <c r="O5" s="5"/>
      <c r="P5" s="5"/>
      <c r="Q5" s="5"/>
    </row>
    <row r="6" spans="1:1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5"/>
      <c r="M6" s="5"/>
      <c r="N6" s="5"/>
      <c r="O6" s="10"/>
      <c r="P6" s="10"/>
      <c r="Q6" s="10"/>
      <c r="R6" s="10"/>
      <c r="S6" s="10"/>
    </row>
    <row r="7" spans="1:3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"/>
      <c r="M7" s="5"/>
      <c r="N7" s="5"/>
      <c r="O7" s="5"/>
      <c r="P7" s="5"/>
      <c r="Q7" s="5"/>
      <c r="V7" s="109" t="s">
        <v>0</v>
      </c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1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  <c r="N8" s="5"/>
      <c r="O8" s="5"/>
      <c r="P8" s="5"/>
      <c r="Q8" s="5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7"/>
      <c r="M9" s="7"/>
      <c r="N9" s="7"/>
      <c r="O9" s="7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7"/>
      <c r="M10" s="7"/>
      <c r="N10" s="7"/>
      <c r="O10" s="7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7"/>
      <c r="M11" s="7"/>
      <c r="N11" s="7"/>
      <c r="O11" s="7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7"/>
      <c r="M12" s="7"/>
      <c r="N12" s="7"/>
      <c r="O12" s="7"/>
    </row>
    <row r="13" spans="1:3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0"/>
      <c r="P13" s="10"/>
      <c r="Q13" s="10"/>
      <c r="R13" s="10"/>
      <c r="S13" s="10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5" spans="2:32" ht="15.75" customHeight="1">
      <c r="B15" s="158" t="s">
        <v>1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</row>
    <row r="17" spans="12:27" ht="12.75">
      <c r="L17" s="160" t="s">
        <v>2</v>
      </c>
      <c r="M17" s="160"/>
      <c r="N17" s="160"/>
      <c r="O17" s="160"/>
      <c r="P17" s="160"/>
      <c r="Q17" s="160"/>
      <c r="R17" s="160"/>
      <c r="S17" s="160"/>
      <c r="T17" s="160"/>
      <c r="U17" s="160"/>
      <c r="V17" s="11"/>
      <c r="W17" s="11"/>
      <c r="X17" s="11"/>
      <c r="Y17" s="11"/>
      <c r="Z17" s="11"/>
      <c r="AA17" s="11"/>
    </row>
    <row r="18" spans="1:33" ht="12.75">
      <c r="A18" s="161" t="s">
        <v>3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</row>
    <row r="19" spans="1:18" ht="12.75">
      <c r="A19" s="7"/>
      <c r="B19" s="12" t="s">
        <v>4</v>
      </c>
      <c r="C19" s="12"/>
      <c r="D19" s="12"/>
      <c r="E19" s="12"/>
      <c r="F19" s="12"/>
      <c r="G19" s="12"/>
      <c r="H19" s="12"/>
      <c r="I19" s="7"/>
      <c r="O19" s="7"/>
      <c r="P19" s="7"/>
      <c r="Q19" s="7"/>
      <c r="R19" s="7"/>
    </row>
    <row r="20" spans="2:6" ht="12.75">
      <c r="B20" s="169" t="s">
        <v>448</v>
      </c>
      <c r="D20" s="12" t="s">
        <v>5</v>
      </c>
      <c r="E20" s="12"/>
      <c r="F20" s="12"/>
    </row>
    <row r="21" spans="4:6" ht="12.75">
      <c r="D21" s="12"/>
      <c r="E21" s="12"/>
      <c r="F21" s="12"/>
    </row>
    <row r="22" spans="2:6" ht="12.75">
      <c r="B22" s="13"/>
      <c r="D22" s="12" t="s">
        <v>6</v>
      </c>
      <c r="E22" s="12"/>
      <c r="F22" s="12"/>
    </row>
    <row r="23" spans="4:6" ht="12.75">
      <c r="D23" s="12"/>
      <c r="E23" s="12"/>
      <c r="F23" s="12"/>
    </row>
    <row r="24" spans="2:7" ht="12.75">
      <c r="B24" s="12" t="s">
        <v>7</v>
      </c>
      <c r="C24" s="11"/>
      <c r="D24" s="11"/>
      <c r="E24" s="11"/>
      <c r="F24" s="11"/>
      <c r="G24" s="11"/>
    </row>
    <row r="25" spans="10:31" ht="12.75">
      <c r="J25" s="11"/>
      <c r="P25" s="11"/>
      <c r="Q25" s="11"/>
      <c r="R25" s="11"/>
      <c r="S25" s="14"/>
      <c r="T25" s="14"/>
      <c r="U25" s="14"/>
      <c r="V25" s="14"/>
      <c r="W25" s="14"/>
      <c r="X25" s="12"/>
      <c r="Y25" s="12"/>
      <c r="Z25" s="156"/>
      <c r="AA25" s="156"/>
      <c r="AB25" s="156"/>
      <c r="AC25" s="156"/>
      <c r="AD25" s="156"/>
      <c r="AE25" s="156"/>
    </row>
    <row r="26" spans="5:31" ht="12.75">
      <c r="E26" s="14" t="s">
        <v>8</v>
      </c>
      <c r="F26" s="14"/>
      <c r="G26" s="14"/>
      <c r="H26" s="12" t="s">
        <v>9</v>
      </c>
      <c r="I26" s="12"/>
      <c r="J26" s="15"/>
      <c r="K26" s="16"/>
      <c r="L26" s="16"/>
      <c r="M26" s="17"/>
      <c r="N26" s="16"/>
      <c r="O26" s="16"/>
      <c r="P26" s="14" t="s">
        <v>8</v>
      </c>
      <c r="Q26" s="14"/>
      <c r="R26" s="14"/>
      <c r="S26" s="12" t="s">
        <v>9</v>
      </c>
      <c r="T26" s="12"/>
      <c r="U26" s="14"/>
      <c r="V26" s="14"/>
      <c r="W26" s="14"/>
      <c r="X26" s="14"/>
      <c r="Y26" s="14"/>
      <c r="Z26" s="14"/>
      <c r="AA26" s="16"/>
      <c r="AB26" s="16"/>
      <c r="AC26" s="16"/>
      <c r="AD26" s="16"/>
      <c r="AE26" s="16"/>
    </row>
    <row r="27" spans="3:31" ht="12.75">
      <c r="C27" s="1" t="s">
        <v>10</v>
      </c>
      <c r="E27" s="120" t="s">
        <v>11</v>
      </c>
      <c r="F27" s="122"/>
      <c r="H27" s="120" t="s">
        <v>12</v>
      </c>
      <c r="I27" s="121"/>
      <c r="J27" s="121"/>
      <c r="K27" s="122"/>
      <c r="L27" s="16"/>
      <c r="M27" s="17"/>
      <c r="N27" s="16" t="s">
        <v>13</v>
      </c>
      <c r="O27" s="16"/>
      <c r="P27" s="120" t="s">
        <v>14</v>
      </c>
      <c r="Q27" s="122"/>
      <c r="R27" s="17"/>
      <c r="S27" s="120" t="s">
        <v>12</v>
      </c>
      <c r="T27" s="121"/>
      <c r="U27" s="121"/>
      <c r="V27" s="122"/>
      <c r="W27" s="18"/>
      <c r="X27" s="16"/>
      <c r="Y27" s="16"/>
      <c r="Z27" s="16"/>
      <c r="AA27" s="16"/>
      <c r="AB27" s="16"/>
      <c r="AC27" s="16"/>
      <c r="AD27" s="16"/>
      <c r="AE27" s="16"/>
    </row>
    <row r="28" spans="10:31" ht="12.75">
      <c r="J28" s="15"/>
      <c r="K28" s="16"/>
      <c r="L28" s="16"/>
      <c r="M28" s="17"/>
      <c r="N28" s="16"/>
      <c r="O28" s="16"/>
      <c r="P28" s="16"/>
      <c r="Q28" s="16"/>
      <c r="R28" s="17"/>
      <c r="S28" s="16"/>
      <c r="T28" s="16"/>
      <c r="U28" s="16"/>
      <c r="V28" s="16"/>
      <c r="W28" s="18"/>
      <c r="X28" s="16"/>
      <c r="Y28" s="16"/>
      <c r="Z28" s="16"/>
      <c r="AA28" s="16"/>
      <c r="AB28" s="16"/>
      <c r="AC28" s="16"/>
      <c r="AD28" s="16"/>
      <c r="AE28" s="16"/>
    </row>
    <row r="29" spans="2:9" ht="12.75">
      <c r="B29" s="19" t="s">
        <v>15</v>
      </c>
      <c r="C29" s="19"/>
      <c r="D29" s="11"/>
      <c r="E29" s="11"/>
      <c r="F29" s="11"/>
      <c r="G29" s="11"/>
      <c r="H29" s="11"/>
      <c r="I29" s="11"/>
    </row>
    <row r="30" spans="2:9" ht="12.75">
      <c r="B30" s="120" t="s">
        <v>16</v>
      </c>
      <c r="C30" s="121"/>
      <c r="D30" s="121"/>
      <c r="E30" s="121"/>
      <c r="F30" s="121"/>
      <c r="G30" s="121"/>
      <c r="H30" s="121"/>
      <c r="I30" s="122"/>
    </row>
    <row r="31" spans="2:9" ht="12.75">
      <c r="B31" s="16"/>
      <c r="C31" s="16"/>
      <c r="D31" s="16"/>
      <c r="E31" s="16"/>
      <c r="F31" s="16"/>
      <c r="G31" s="16"/>
      <c r="H31" s="16"/>
      <c r="I31" s="16"/>
    </row>
    <row r="32" spans="2:18" ht="12.75">
      <c r="B32" s="14" t="s">
        <v>17</v>
      </c>
      <c r="C32" s="14"/>
      <c r="D32" s="14"/>
      <c r="E32" s="14"/>
      <c r="F32" s="14"/>
      <c r="G32" s="14"/>
      <c r="H32" s="14"/>
      <c r="I32" s="14"/>
      <c r="J32" s="14"/>
      <c r="K32" s="5"/>
      <c r="L32" s="5"/>
      <c r="M32" s="5"/>
      <c r="N32" s="5"/>
      <c r="O32" s="5"/>
      <c r="P32" s="5"/>
      <c r="Q32" s="5"/>
      <c r="R32" s="5"/>
    </row>
    <row r="33" spans="2:32" ht="12.75">
      <c r="B33" s="147" t="s">
        <v>18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9"/>
    </row>
    <row r="34" spans="2:32" ht="12.75">
      <c r="B34" s="147" t="s">
        <v>19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9"/>
    </row>
    <row r="36" spans="2:32" ht="12.75">
      <c r="B36" s="159" t="s">
        <v>20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</row>
    <row r="37" spans="2:32" ht="12.75">
      <c r="B37" s="11" t="s">
        <v>21</v>
      </c>
      <c r="C37" s="11"/>
      <c r="D37" s="11"/>
      <c r="E37" s="11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2:32" ht="12.75">
      <c r="B38" s="147" t="s">
        <v>22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9"/>
    </row>
    <row r="40" spans="2:32" ht="12.75">
      <c r="B40" s="123" t="s">
        <v>23</v>
      </c>
      <c r="C40" s="123"/>
      <c r="D40" s="123"/>
      <c r="E40" s="20"/>
      <c r="F40" s="20"/>
      <c r="G40" s="20"/>
      <c r="H40" s="157" t="s">
        <v>24</v>
      </c>
      <c r="I40" s="157"/>
      <c r="J40" s="157"/>
      <c r="K40" s="157"/>
      <c r="L40" s="157"/>
      <c r="M40" s="157"/>
      <c r="N40" s="157"/>
      <c r="O40" s="157"/>
      <c r="P40" s="157"/>
      <c r="Q40" s="157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ht="12.75">
      <c r="A41" s="7"/>
      <c r="B41" s="153" t="s">
        <v>25</v>
      </c>
      <c r="C41" s="154"/>
      <c r="D41" s="154"/>
      <c r="E41" s="154"/>
      <c r="F41" s="155"/>
      <c r="H41" s="147" t="s">
        <v>26</v>
      </c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9"/>
    </row>
    <row r="42" spans="2:32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2:25" ht="12.75">
      <c r="B43" s="137" t="s">
        <v>27</v>
      </c>
      <c r="C43" s="137"/>
      <c r="D43" s="137"/>
      <c r="E43" s="137"/>
      <c r="F43" s="137"/>
      <c r="V43" s="137" t="s">
        <v>28</v>
      </c>
      <c r="W43" s="137"/>
      <c r="X43" s="137"/>
      <c r="Y43" s="137"/>
    </row>
    <row r="44" spans="2:32" ht="12.75">
      <c r="B44" s="147" t="s">
        <v>29</v>
      </c>
      <c r="C44" s="148"/>
      <c r="D44" s="148"/>
      <c r="E44" s="148"/>
      <c r="F44" s="148"/>
      <c r="G44" s="148"/>
      <c r="H44" s="148"/>
      <c r="I44" s="148"/>
      <c r="J44" s="148"/>
      <c r="K44" s="149"/>
      <c r="L44" s="21"/>
      <c r="M44" s="21"/>
      <c r="N44" s="21"/>
      <c r="O44" s="21"/>
      <c r="P44" s="21"/>
      <c r="Q44" s="21"/>
      <c r="V44" s="147" t="s">
        <v>19</v>
      </c>
      <c r="W44" s="148"/>
      <c r="X44" s="148"/>
      <c r="Y44" s="148"/>
      <c r="Z44" s="148"/>
      <c r="AA44" s="148"/>
      <c r="AB44" s="148"/>
      <c r="AC44" s="148"/>
      <c r="AD44" s="148"/>
      <c r="AE44" s="148"/>
      <c r="AF44" s="149"/>
    </row>
    <row r="45" spans="2:32" ht="12.75">
      <c r="B45" s="22"/>
      <c r="C45" s="22"/>
      <c r="D45" s="22"/>
      <c r="E45" s="22"/>
      <c r="F45" s="22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2:6" ht="12.75">
      <c r="B46" s="124" t="s">
        <v>30</v>
      </c>
      <c r="C46" s="124"/>
      <c r="D46" s="124"/>
      <c r="E46" s="124"/>
      <c r="F46" s="124"/>
    </row>
    <row r="47" spans="2:32" ht="12.75">
      <c r="B47" s="147" t="s">
        <v>19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9"/>
    </row>
    <row r="48" spans="2:32" ht="12.75">
      <c r="B48" s="17"/>
      <c r="C48" s="17"/>
      <c r="D48" s="17"/>
      <c r="E48" s="17"/>
      <c r="F48" s="17"/>
      <c r="G48" s="17"/>
      <c r="H48" s="17"/>
      <c r="I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2:33" ht="12.75">
      <c r="B49" s="138" t="s">
        <v>31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/>
      <c r="S49" s="144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6"/>
      <c r="AG49" s="23"/>
    </row>
    <row r="50" spans="2:33" ht="12.75">
      <c r="B50" s="141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3"/>
      <c r="S50" s="24"/>
      <c r="T50" s="25">
        <v>0</v>
      </c>
      <c r="U50" s="25">
        <v>5</v>
      </c>
      <c r="V50" s="26"/>
      <c r="W50" s="25">
        <v>0</v>
      </c>
      <c r="X50" s="25">
        <v>2</v>
      </c>
      <c r="Y50" s="27"/>
      <c r="Z50" s="25">
        <v>2</v>
      </c>
      <c r="AA50" s="25">
        <v>0</v>
      </c>
      <c r="AB50" s="25">
        <v>1</v>
      </c>
      <c r="AC50" s="25">
        <v>4</v>
      </c>
      <c r="AD50" s="125"/>
      <c r="AE50" s="126"/>
      <c r="AF50" s="127"/>
      <c r="AG50" s="23"/>
    </row>
    <row r="51" spans="2:32" ht="12.75"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3"/>
      <c r="S51" s="150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2"/>
    </row>
    <row r="52" spans="2:33" ht="12.75">
      <c r="B52" s="128" t="s">
        <v>32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30"/>
      <c r="S52" s="112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13"/>
      <c r="AG52" s="28"/>
    </row>
    <row r="53" spans="2:33" ht="12.75"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3"/>
      <c r="S53" s="114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6"/>
      <c r="AG53" s="28"/>
    </row>
    <row r="54" spans="2:33" ht="12.75"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3"/>
      <c r="S54" s="114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6"/>
      <c r="AG54" s="28"/>
    </row>
    <row r="55" spans="2:33" ht="12.75"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6"/>
      <c r="S55" s="117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9"/>
      <c r="AG55" s="28"/>
    </row>
  </sheetData>
  <sheetProtection/>
  <mergeCells count="30">
    <mergeCell ref="Z25:AE25"/>
    <mergeCell ref="H41:AF41"/>
    <mergeCell ref="H40:Q40"/>
    <mergeCell ref="B15:AF15"/>
    <mergeCell ref="B33:AF33"/>
    <mergeCell ref="B38:AF38"/>
    <mergeCell ref="B36:AF36"/>
    <mergeCell ref="B34:AF34"/>
    <mergeCell ref="L17:U17"/>
    <mergeCell ref="A18:AG18"/>
    <mergeCell ref="B43:F43"/>
    <mergeCell ref="B44:K44"/>
    <mergeCell ref="B41:F41"/>
    <mergeCell ref="B47:AF47"/>
    <mergeCell ref="H27:K27"/>
    <mergeCell ref="S49:AF49"/>
    <mergeCell ref="V44:AF44"/>
    <mergeCell ref="S51:AF51"/>
    <mergeCell ref="B30:I30"/>
    <mergeCell ref="P27:Q27"/>
    <mergeCell ref="V7:AG7"/>
    <mergeCell ref="S52:AF55"/>
    <mergeCell ref="S27:V27"/>
    <mergeCell ref="B40:D40"/>
    <mergeCell ref="B46:F46"/>
    <mergeCell ref="AD50:AF50"/>
    <mergeCell ref="E27:F27"/>
    <mergeCell ref="B52:R55"/>
    <mergeCell ref="V43:Y43"/>
    <mergeCell ref="B49:R51"/>
  </mergeCells>
  <printOptions/>
  <pageMargins left="0.75" right="0.75" top="1" bottom="1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121">
      <selection activeCell="C9" sqref="C9"/>
    </sheetView>
  </sheetViews>
  <sheetFormatPr defaultColWidth="9.140625" defaultRowHeight="12.75" customHeight="1"/>
  <cols>
    <col min="1" max="1" width="5.7109375" style="29" customWidth="1"/>
    <col min="2" max="2" width="30.8515625" style="1" customWidth="1"/>
    <col min="3" max="3" width="5.7109375" style="1" customWidth="1"/>
    <col min="4" max="5" width="13.7109375" style="30" customWidth="1"/>
    <col min="6" max="7" width="14.140625" style="30" customWidth="1"/>
    <col min="8" max="8" width="16.00390625" style="31" hidden="1" customWidth="1"/>
    <col min="9" max="9" width="14.7109375" style="31" hidden="1" customWidth="1"/>
    <col min="10" max="10" width="16.8515625" style="31" hidden="1" customWidth="1"/>
    <col min="11" max="11" width="17.421875" style="31" hidden="1" customWidth="1"/>
    <col min="12" max="16384" width="10.28125" style="0" customWidth="1"/>
  </cols>
  <sheetData>
    <row r="1" spans="1:7" ht="49.5" customHeight="1">
      <c r="A1" s="167" t="s">
        <v>33</v>
      </c>
      <c r="B1" s="165" t="s">
        <v>34</v>
      </c>
      <c r="C1" s="165" t="s">
        <v>35</v>
      </c>
      <c r="D1" s="162" t="s">
        <v>36</v>
      </c>
      <c r="E1" s="163"/>
      <c r="F1" s="164"/>
      <c r="G1" s="32" t="s">
        <v>37</v>
      </c>
    </row>
    <row r="2" spans="1:7" ht="30.75" customHeight="1">
      <c r="A2" s="168"/>
      <c r="B2" s="166"/>
      <c r="C2" s="166"/>
      <c r="D2" s="33" t="s">
        <v>38</v>
      </c>
      <c r="E2" s="33" t="s">
        <v>39</v>
      </c>
      <c r="F2" s="33" t="s">
        <v>40</v>
      </c>
      <c r="G2" s="33" t="s">
        <v>40</v>
      </c>
    </row>
    <row r="3" spans="1:7" ht="12.75" customHeight="1">
      <c r="A3" s="34" t="s">
        <v>41</v>
      </c>
      <c r="B3" s="35" t="s">
        <v>42</v>
      </c>
      <c r="C3" s="36" t="s">
        <v>43</v>
      </c>
      <c r="D3" s="37">
        <v>1</v>
      </c>
      <c r="E3" s="37">
        <v>2</v>
      </c>
      <c r="F3" s="37">
        <v>3</v>
      </c>
      <c r="G3" s="37">
        <v>4</v>
      </c>
    </row>
    <row r="4" spans="1:11" ht="22.5" customHeight="1">
      <c r="A4" s="34"/>
      <c r="B4" s="38" t="s">
        <v>44</v>
      </c>
      <c r="C4" s="39" t="s">
        <v>45</v>
      </c>
      <c r="D4" s="40">
        <f>SUM(D5+D39+D122+D126)</f>
        <v>1047155.8900000001</v>
      </c>
      <c r="E4" s="40">
        <f>SUM(E5+E39+E122+E126)</f>
        <v>290157.26999999996</v>
      </c>
      <c r="F4" s="40">
        <f aca="true" t="shared" si="0" ref="F4:F32">SUM(D4-E4)</f>
        <v>756998.6200000001</v>
      </c>
      <c r="G4" s="40">
        <f>SUM(G5+G39+G122+G126)</f>
        <v>765732.3500000001</v>
      </c>
      <c r="H4" s="31">
        <f>ABS(D4)</f>
        <v>1047155.8900000001</v>
      </c>
      <c r="I4" s="31">
        <f>ABS(E4)</f>
        <v>290157.26999999996</v>
      </c>
      <c r="J4" s="31">
        <f>ABS(F4)</f>
        <v>756998.6200000001</v>
      </c>
      <c r="K4" s="31">
        <f>ABS(G4)</f>
        <v>765732.3500000001</v>
      </c>
    </row>
    <row r="5" spans="1:11" ht="22.5" customHeight="1">
      <c r="A5" s="41" t="s">
        <v>46</v>
      </c>
      <c r="B5" s="42" t="s">
        <v>47</v>
      </c>
      <c r="C5" s="39" t="s">
        <v>48</v>
      </c>
      <c r="D5" s="43">
        <f>SUM(D6+D14+D27)</f>
        <v>1006076.6500000001</v>
      </c>
      <c r="E5" s="43">
        <f>SUM(E6+E14+E27)</f>
        <v>290157.26999999996</v>
      </c>
      <c r="F5" s="40">
        <f t="shared" si="0"/>
        <v>715919.3800000001</v>
      </c>
      <c r="G5" s="43">
        <f>SUM(G6+G14+G27)</f>
        <v>732089.8500000001</v>
      </c>
      <c r="H5" s="31">
        <f aca="true" t="shared" si="1" ref="H5:H30">ABS(D5)</f>
        <v>1006076.6500000001</v>
      </c>
      <c r="I5" s="31">
        <f aca="true" t="shared" si="2" ref="I5:I29">ABS(E5)</f>
        <v>290157.26999999996</v>
      </c>
      <c r="J5" s="31">
        <f aca="true" t="shared" si="3" ref="J5:J29">ABS(F5)</f>
        <v>715919.3800000001</v>
      </c>
      <c r="K5" s="31">
        <f aca="true" t="shared" si="4" ref="K5:K29">ABS(G5)</f>
        <v>732089.8500000001</v>
      </c>
    </row>
    <row r="6" spans="1:11" ht="22.5" customHeight="1">
      <c r="A6" s="44" t="s">
        <v>49</v>
      </c>
      <c r="B6" s="45" t="s">
        <v>50</v>
      </c>
      <c r="C6" s="39" t="s">
        <v>51</v>
      </c>
      <c r="D6" s="43">
        <f>SUM(D7+D8+D9+D10+D11+D12+D13)</f>
        <v>15343.66</v>
      </c>
      <c r="E6" s="43">
        <f>SUM(E7+E8+E9+E10+E11+E12+E13)</f>
        <v>15343.66</v>
      </c>
      <c r="F6" s="40">
        <f t="shared" si="0"/>
        <v>0</v>
      </c>
      <c r="G6" s="43">
        <f>SUM(G7+G8+G9+G10+G11+G12+G13)</f>
        <v>2799.9</v>
      </c>
      <c r="H6" s="31">
        <f t="shared" si="1"/>
        <v>15343.66</v>
      </c>
      <c r="I6" s="31">
        <f t="shared" si="2"/>
        <v>15343.66</v>
      </c>
      <c r="J6" s="31">
        <f t="shared" si="3"/>
        <v>0</v>
      </c>
      <c r="K6" s="31">
        <f t="shared" si="4"/>
        <v>2799.9</v>
      </c>
    </row>
    <row r="7" spans="1:11" ht="22.5" customHeight="1">
      <c r="A7" s="46" t="s">
        <v>52</v>
      </c>
      <c r="B7" s="47" t="s">
        <v>53</v>
      </c>
      <c r="C7" s="48" t="s">
        <v>54</v>
      </c>
      <c r="D7" s="49">
        <v>0</v>
      </c>
      <c r="E7" s="49">
        <v>0</v>
      </c>
      <c r="F7" s="50">
        <f t="shared" si="0"/>
        <v>0</v>
      </c>
      <c r="G7" s="49">
        <v>0</v>
      </c>
      <c r="H7" s="31">
        <f t="shared" si="1"/>
        <v>0</v>
      </c>
      <c r="I7" s="31">
        <f t="shared" si="2"/>
        <v>0</v>
      </c>
      <c r="J7" s="31">
        <f t="shared" si="3"/>
        <v>0</v>
      </c>
      <c r="K7" s="31">
        <f t="shared" si="4"/>
        <v>0</v>
      </c>
    </row>
    <row r="8" spans="1:11" ht="13.5" customHeight="1">
      <c r="A8" s="46" t="s">
        <v>55</v>
      </c>
      <c r="B8" s="51" t="s">
        <v>56</v>
      </c>
      <c r="C8" s="48" t="s">
        <v>57</v>
      </c>
      <c r="D8" s="49">
        <v>0</v>
      </c>
      <c r="E8" s="49">
        <v>0</v>
      </c>
      <c r="F8" s="50">
        <f t="shared" si="0"/>
        <v>0</v>
      </c>
      <c r="G8" s="49">
        <v>0</v>
      </c>
      <c r="H8" s="31">
        <f t="shared" si="1"/>
        <v>0</v>
      </c>
      <c r="I8" s="31">
        <f t="shared" si="2"/>
        <v>0</v>
      </c>
      <c r="J8" s="31">
        <f t="shared" si="3"/>
        <v>0</v>
      </c>
      <c r="K8" s="31">
        <f t="shared" si="4"/>
        <v>0</v>
      </c>
    </row>
    <row r="9" spans="1:11" ht="13.5" customHeight="1">
      <c r="A9" s="46" t="s">
        <v>58</v>
      </c>
      <c r="B9" s="51" t="s">
        <v>59</v>
      </c>
      <c r="C9" s="48" t="s">
        <v>60</v>
      </c>
      <c r="D9" s="49">
        <v>0</v>
      </c>
      <c r="E9" s="49">
        <v>0</v>
      </c>
      <c r="F9" s="50">
        <f t="shared" si="0"/>
        <v>0</v>
      </c>
      <c r="G9" s="49">
        <v>0</v>
      </c>
      <c r="H9" s="31">
        <f t="shared" si="1"/>
        <v>0</v>
      </c>
      <c r="I9" s="31">
        <f t="shared" si="2"/>
        <v>0</v>
      </c>
      <c r="J9" s="31">
        <f t="shared" si="3"/>
        <v>0</v>
      </c>
      <c r="K9" s="31">
        <f t="shared" si="4"/>
        <v>0</v>
      </c>
    </row>
    <row r="10" spans="1:11" ht="22.5" customHeight="1">
      <c r="A10" s="46" t="s">
        <v>61</v>
      </c>
      <c r="B10" s="52" t="s">
        <v>62</v>
      </c>
      <c r="C10" s="48" t="s">
        <v>63</v>
      </c>
      <c r="D10" s="49">
        <v>0</v>
      </c>
      <c r="E10" s="49">
        <v>0</v>
      </c>
      <c r="F10" s="50">
        <f t="shared" si="0"/>
        <v>0</v>
      </c>
      <c r="G10" s="49">
        <v>0</v>
      </c>
      <c r="H10" s="31">
        <f t="shared" si="1"/>
        <v>0</v>
      </c>
      <c r="I10" s="31">
        <f t="shared" si="2"/>
        <v>0</v>
      </c>
      <c r="J10" s="31">
        <f t="shared" si="3"/>
        <v>0</v>
      </c>
      <c r="K10" s="31">
        <f t="shared" si="4"/>
        <v>0</v>
      </c>
    </row>
    <row r="11" spans="1:11" ht="22.5" customHeight="1">
      <c r="A11" s="46" t="s">
        <v>64</v>
      </c>
      <c r="B11" s="52" t="s">
        <v>65</v>
      </c>
      <c r="C11" s="48" t="s">
        <v>66</v>
      </c>
      <c r="D11" s="49">
        <v>15343.66</v>
      </c>
      <c r="E11" s="49">
        <v>15343.66</v>
      </c>
      <c r="F11" s="50">
        <f t="shared" si="0"/>
        <v>0</v>
      </c>
      <c r="G11" s="49">
        <v>2799.9</v>
      </c>
      <c r="H11" s="31">
        <f t="shared" si="1"/>
        <v>15343.66</v>
      </c>
      <c r="I11" s="31">
        <f t="shared" si="2"/>
        <v>15343.66</v>
      </c>
      <c r="J11" s="31">
        <f t="shared" si="3"/>
        <v>0</v>
      </c>
      <c r="K11" s="31">
        <f t="shared" si="4"/>
        <v>2799.9</v>
      </c>
    </row>
    <row r="12" spans="1:11" ht="22.5" customHeight="1">
      <c r="A12" s="46" t="s">
        <v>67</v>
      </c>
      <c r="B12" s="52" t="s">
        <v>68</v>
      </c>
      <c r="C12" s="48" t="s">
        <v>69</v>
      </c>
      <c r="D12" s="49">
        <v>0</v>
      </c>
      <c r="E12" s="49">
        <v>0</v>
      </c>
      <c r="F12" s="50">
        <f t="shared" si="0"/>
        <v>0</v>
      </c>
      <c r="G12" s="49">
        <v>0</v>
      </c>
      <c r="H12" s="31">
        <f t="shared" si="1"/>
        <v>0</v>
      </c>
      <c r="I12" s="31">
        <f t="shared" si="2"/>
        <v>0</v>
      </c>
      <c r="J12" s="31">
        <f t="shared" si="3"/>
        <v>0</v>
      </c>
      <c r="K12" s="31">
        <f t="shared" si="4"/>
        <v>0</v>
      </c>
    </row>
    <row r="13" spans="1:11" ht="22.5" customHeight="1">
      <c r="A13" s="46" t="s">
        <v>70</v>
      </c>
      <c r="B13" s="52" t="s">
        <v>71</v>
      </c>
      <c r="C13" s="53" t="s">
        <v>72</v>
      </c>
      <c r="D13" s="49">
        <v>0</v>
      </c>
      <c r="E13" s="49">
        <v>0</v>
      </c>
      <c r="F13" s="50">
        <f t="shared" si="0"/>
        <v>0</v>
      </c>
      <c r="G13" s="49">
        <v>0</v>
      </c>
      <c r="H13" s="31">
        <f t="shared" si="1"/>
        <v>0</v>
      </c>
      <c r="I13" s="31">
        <f t="shared" si="2"/>
        <v>0</v>
      </c>
      <c r="J13" s="31">
        <f t="shared" si="3"/>
        <v>0</v>
      </c>
      <c r="K13" s="31">
        <f t="shared" si="4"/>
        <v>0</v>
      </c>
    </row>
    <row r="14" spans="1:11" ht="22.5" customHeight="1">
      <c r="A14" s="44" t="s">
        <v>73</v>
      </c>
      <c r="B14" s="45" t="s">
        <v>74</v>
      </c>
      <c r="C14" s="39" t="s">
        <v>75</v>
      </c>
      <c r="D14" s="43">
        <f>SUM(D15+D16+D17+D18+D19+D20+D21+D22+D23+D24+D25+D26)</f>
        <v>941937.93</v>
      </c>
      <c r="E14" s="43">
        <f>SUM(E15+E16+E17+E18+E19+E20+E21+E22+E23+E24+E25+E26)</f>
        <v>274813.61</v>
      </c>
      <c r="F14" s="40">
        <f t="shared" si="0"/>
        <v>667124.3200000001</v>
      </c>
      <c r="G14" s="43">
        <f>SUM(G15+G16+G17+G18+G19+G20+G21+G22+G23+G24+G25+G26)</f>
        <v>680494.89</v>
      </c>
      <c r="H14" s="31">
        <f t="shared" si="1"/>
        <v>941937.93</v>
      </c>
      <c r="I14" s="31">
        <f t="shared" si="2"/>
        <v>274813.61</v>
      </c>
      <c r="J14" s="31">
        <f t="shared" si="3"/>
        <v>667124.3200000001</v>
      </c>
      <c r="K14" s="31">
        <f t="shared" si="4"/>
        <v>680494.89</v>
      </c>
    </row>
    <row r="15" spans="1:11" ht="13.5" customHeight="1">
      <c r="A15" s="46" t="s">
        <v>76</v>
      </c>
      <c r="B15" s="51" t="s">
        <v>77</v>
      </c>
      <c r="C15" s="53" t="s">
        <v>78</v>
      </c>
      <c r="D15" s="49">
        <v>70852.26</v>
      </c>
      <c r="E15" s="49">
        <v>0</v>
      </c>
      <c r="F15" s="50">
        <f t="shared" si="0"/>
        <v>70852.26</v>
      </c>
      <c r="G15" s="49">
        <v>70852.26</v>
      </c>
      <c r="H15" s="31">
        <f t="shared" si="1"/>
        <v>70852.26</v>
      </c>
      <c r="I15" s="31">
        <f t="shared" si="2"/>
        <v>0</v>
      </c>
      <c r="J15" s="31">
        <f t="shared" si="3"/>
        <v>70852.26</v>
      </c>
      <c r="K15" s="31">
        <f t="shared" si="4"/>
        <v>70852.26</v>
      </c>
    </row>
    <row r="16" spans="1:11" ht="13.5" customHeight="1">
      <c r="A16" s="46" t="s">
        <v>55</v>
      </c>
      <c r="B16" s="51" t="s">
        <v>79</v>
      </c>
      <c r="C16" s="53" t="s">
        <v>80</v>
      </c>
      <c r="D16" s="49">
        <v>0</v>
      </c>
      <c r="E16" s="49">
        <v>0</v>
      </c>
      <c r="F16" s="50">
        <f t="shared" si="0"/>
        <v>0</v>
      </c>
      <c r="G16" s="49">
        <v>0</v>
      </c>
      <c r="H16" s="31">
        <f t="shared" si="1"/>
        <v>0</v>
      </c>
      <c r="I16" s="31">
        <f t="shared" si="2"/>
        <v>0</v>
      </c>
      <c r="J16" s="31">
        <f t="shared" si="3"/>
        <v>0</v>
      </c>
      <c r="K16" s="31">
        <f t="shared" si="4"/>
        <v>0</v>
      </c>
    </row>
    <row r="17" spans="1:11" ht="13.5" customHeight="1">
      <c r="A17" s="46" t="s">
        <v>58</v>
      </c>
      <c r="B17" s="54" t="s">
        <v>81</v>
      </c>
      <c r="C17" s="53" t="s">
        <v>82</v>
      </c>
      <c r="D17" s="49">
        <v>0</v>
      </c>
      <c r="E17" s="49">
        <v>0</v>
      </c>
      <c r="F17" s="50">
        <f t="shared" si="0"/>
        <v>0</v>
      </c>
      <c r="G17" s="49">
        <v>0</v>
      </c>
      <c r="H17" s="31">
        <f t="shared" si="1"/>
        <v>0</v>
      </c>
      <c r="I17" s="31">
        <f t="shared" si="2"/>
        <v>0</v>
      </c>
      <c r="J17" s="31">
        <f t="shared" si="3"/>
        <v>0</v>
      </c>
      <c r="K17" s="31">
        <f t="shared" si="4"/>
        <v>0</v>
      </c>
    </row>
    <row r="18" spans="1:11" ht="13.5" customHeight="1">
      <c r="A18" s="46" t="s">
        <v>61</v>
      </c>
      <c r="B18" s="51" t="s">
        <v>83</v>
      </c>
      <c r="C18" s="53" t="s">
        <v>84</v>
      </c>
      <c r="D18" s="49">
        <v>543190.68</v>
      </c>
      <c r="E18" s="49">
        <v>259143.11</v>
      </c>
      <c r="F18" s="50">
        <f t="shared" si="0"/>
        <v>284047.57000000007</v>
      </c>
      <c r="G18" s="49">
        <v>297346.14</v>
      </c>
      <c r="H18" s="31">
        <f t="shared" si="1"/>
        <v>543190.68</v>
      </c>
      <c r="I18" s="31">
        <f t="shared" si="2"/>
        <v>259143.11</v>
      </c>
      <c r="J18" s="31">
        <f t="shared" si="3"/>
        <v>284047.57000000007</v>
      </c>
      <c r="K18" s="31">
        <f t="shared" si="4"/>
        <v>297346.14</v>
      </c>
    </row>
    <row r="19" spans="1:11" ht="22.5" customHeight="1">
      <c r="A19" s="46" t="s">
        <v>64</v>
      </c>
      <c r="B19" s="52" t="s">
        <v>85</v>
      </c>
      <c r="C19" s="53" t="s">
        <v>86</v>
      </c>
      <c r="D19" s="49">
        <v>9472.45</v>
      </c>
      <c r="E19" s="49">
        <v>9445.07</v>
      </c>
      <c r="F19" s="50">
        <f t="shared" si="0"/>
        <v>27.38000000000102</v>
      </c>
      <c r="G19" s="49">
        <v>99.380000000001</v>
      </c>
      <c r="H19" s="31">
        <f t="shared" si="1"/>
        <v>9472.45</v>
      </c>
      <c r="I19" s="31">
        <f t="shared" si="2"/>
        <v>9445.07</v>
      </c>
      <c r="J19" s="31">
        <f t="shared" si="3"/>
        <v>27.38000000000102</v>
      </c>
      <c r="K19" s="31">
        <f t="shared" si="4"/>
        <v>99.380000000001</v>
      </c>
    </row>
    <row r="20" spans="1:11" ht="22.5" customHeight="1">
      <c r="A20" s="46" t="s">
        <v>67</v>
      </c>
      <c r="B20" s="52" t="s">
        <v>87</v>
      </c>
      <c r="C20" s="53" t="s">
        <v>88</v>
      </c>
      <c r="D20" s="49">
        <v>6225.43</v>
      </c>
      <c r="E20" s="49">
        <v>6225.43</v>
      </c>
      <c r="F20" s="50">
        <f t="shared" si="0"/>
        <v>0</v>
      </c>
      <c r="G20" s="49">
        <v>0</v>
      </c>
      <c r="H20" s="31">
        <f t="shared" si="1"/>
        <v>6225.43</v>
      </c>
      <c r="I20" s="31">
        <f t="shared" si="2"/>
        <v>6225.43</v>
      </c>
      <c r="J20" s="31">
        <f t="shared" si="3"/>
        <v>0</v>
      </c>
      <c r="K20" s="31">
        <f t="shared" si="4"/>
        <v>0</v>
      </c>
    </row>
    <row r="21" spans="1:11" ht="22.5" customHeight="1">
      <c r="A21" s="46" t="s">
        <v>70</v>
      </c>
      <c r="B21" s="55" t="s">
        <v>89</v>
      </c>
      <c r="C21" s="53" t="s">
        <v>90</v>
      </c>
      <c r="D21" s="49">
        <v>0</v>
      </c>
      <c r="E21" s="49">
        <v>0</v>
      </c>
      <c r="F21" s="50">
        <f t="shared" si="0"/>
        <v>0</v>
      </c>
      <c r="G21" s="49">
        <v>0</v>
      </c>
      <c r="H21" s="31">
        <f t="shared" si="1"/>
        <v>0</v>
      </c>
      <c r="I21" s="31">
        <f t="shared" si="2"/>
        <v>0</v>
      </c>
      <c r="J21" s="31">
        <f t="shared" si="3"/>
        <v>0</v>
      </c>
      <c r="K21" s="31">
        <f t="shared" si="4"/>
        <v>0</v>
      </c>
    </row>
    <row r="22" spans="1:11" ht="22.5" customHeight="1">
      <c r="A22" s="46" t="s">
        <v>91</v>
      </c>
      <c r="B22" s="55" t="s">
        <v>92</v>
      </c>
      <c r="C22" s="53" t="s">
        <v>93</v>
      </c>
      <c r="D22" s="49">
        <v>0</v>
      </c>
      <c r="E22" s="49">
        <v>0</v>
      </c>
      <c r="F22" s="50">
        <f t="shared" si="0"/>
        <v>0</v>
      </c>
      <c r="G22" s="49">
        <v>0</v>
      </c>
      <c r="H22" s="31">
        <f t="shared" si="1"/>
        <v>0</v>
      </c>
      <c r="I22" s="31">
        <f t="shared" si="2"/>
        <v>0</v>
      </c>
      <c r="J22" s="31">
        <f t="shared" si="3"/>
        <v>0</v>
      </c>
      <c r="K22" s="31">
        <f t="shared" si="4"/>
        <v>0</v>
      </c>
    </row>
    <row r="23" spans="1:11" ht="22.5" customHeight="1">
      <c r="A23" s="46" t="s">
        <v>94</v>
      </c>
      <c r="B23" s="55" t="s">
        <v>95</v>
      </c>
      <c r="C23" s="53" t="s">
        <v>96</v>
      </c>
      <c r="D23" s="49">
        <v>0</v>
      </c>
      <c r="E23" s="49">
        <v>0</v>
      </c>
      <c r="F23" s="50">
        <f t="shared" si="0"/>
        <v>0</v>
      </c>
      <c r="G23" s="49">
        <v>0</v>
      </c>
      <c r="H23" s="31">
        <f t="shared" si="1"/>
        <v>0</v>
      </c>
      <c r="I23" s="31">
        <f t="shared" si="2"/>
        <v>0</v>
      </c>
      <c r="J23" s="31">
        <f t="shared" si="3"/>
        <v>0</v>
      </c>
      <c r="K23" s="31">
        <f t="shared" si="4"/>
        <v>0</v>
      </c>
    </row>
    <row r="24" spans="1:11" ht="22.5" customHeight="1">
      <c r="A24" s="46" t="s">
        <v>97</v>
      </c>
      <c r="B24" s="52" t="s">
        <v>98</v>
      </c>
      <c r="C24" s="53" t="s">
        <v>99</v>
      </c>
      <c r="D24" s="49">
        <v>0</v>
      </c>
      <c r="E24" s="49">
        <v>0</v>
      </c>
      <c r="F24" s="50">
        <f t="shared" si="0"/>
        <v>0</v>
      </c>
      <c r="G24" s="49">
        <v>0</v>
      </c>
      <c r="H24" s="31">
        <f t="shared" si="1"/>
        <v>0</v>
      </c>
      <c r="I24" s="31">
        <f t="shared" si="2"/>
        <v>0</v>
      </c>
      <c r="J24" s="31">
        <f t="shared" si="3"/>
        <v>0</v>
      </c>
      <c r="K24" s="31">
        <f t="shared" si="4"/>
        <v>0</v>
      </c>
    </row>
    <row r="25" spans="1:11" ht="22.5" customHeight="1">
      <c r="A25" s="46" t="s">
        <v>100</v>
      </c>
      <c r="B25" s="52" t="s">
        <v>101</v>
      </c>
      <c r="C25" s="53" t="s">
        <v>102</v>
      </c>
      <c r="D25" s="49">
        <v>312197.11</v>
      </c>
      <c r="E25" s="49">
        <v>0</v>
      </c>
      <c r="F25" s="50">
        <f t="shared" si="0"/>
        <v>312197.11</v>
      </c>
      <c r="G25" s="49">
        <v>312197.11</v>
      </c>
      <c r="H25" s="31">
        <f t="shared" si="1"/>
        <v>312197.11</v>
      </c>
      <c r="I25" s="31">
        <f t="shared" si="2"/>
        <v>0</v>
      </c>
      <c r="J25" s="31">
        <f t="shared" si="3"/>
        <v>312197.11</v>
      </c>
      <c r="K25" s="31">
        <f t="shared" si="4"/>
        <v>312197.11</v>
      </c>
    </row>
    <row r="26" spans="1:11" ht="22.5" customHeight="1">
      <c r="A26" s="46" t="s">
        <v>103</v>
      </c>
      <c r="B26" s="56" t="s">
        <v>104</v>
      </c>
      <c r="C26" s="53" t="s">
        <v>105</v>
      </c>
      <c r="D26" s="49">
        <v>0</v>
      </c>
      <c r="E26" s="49">
        <v>0</v>
      </c>
      <c r="F26" s="50">
        <f t="shared" si="0"/>
        <v>0</v>
      </c>
      <c r="G26" s="49">
        <v>0</v>
      </c>
      <c r="H26" s="31">
        <f t="shared" si="1"/>
        <v>0</v>
      </c>
      <c r="I26" s="31">
        <f t="shared" si="2"/>
        <v>0</v>
      </c>
      <c r="J26" s="31">
        <f t="shared" si="3"/>
        <v>0</v>
      </c>
      <c r="K26" s="31">
        <f t="shared" si="4"/>
        <v>0</v>
      </c>
    </row>
    <row r="27" spans="1:11" ht="22.5" customHeight="1">
      <c r="A27" s="44" t="s">
        <v>106</v>
      </c>
      <c r="B27" s="45" t="s">
        <v>107</v>
      </c>
      <c r="C27" s="39" t="s">
        <v>108</v>
      </c>
      <c r="D27" s="43">
        <f>SUM(D28+D29+D30+D31+D32+D36+D37+D38)</f>
        <v>48795.06</v>
      </c>
      <c r="E27" s="43">
        <f>SUM(E28+E29+E30+E31+E32+E36+E37+E38)</f>
        <v>0</v>
      </c>
      <c r="F27" s="40">
        <f t="shared" si="0"/>
        <v>48795.06</v>
      </c>
      <c r="G27" s="43">
        <f>SUM(G28+G29+G30+G31+G32+G36+G37+G38)</f>
        <v>48795.06</v>
      </c>
      <c r="H27" s="31">
        <f t="shared" si="1"/>
        <v>48795.06</v>
      </c>
      <c r="I27" s="31">
        <f t="shared" si="2"/>
        <v>0</v>
      </c>
      <c r="J27" s="31">
        <f t="shared" si="3"/>
        <v>48795.06</v>
      </c>
      <c r="K27" s="31">
        <f t="shared" si="4"/>
        <v>48795.06</v>
      </c>
    </row>
    <row r="28" spans="1:11" ht="22.5" customHeight="1">
      <c r="A28" s="46" t="s">
        <v>109</v>
      </c>
      <c r="B28" s="55" t="s">
        <v>110</v>
      </c>
      <c r="C28" s="53" t="s">
        <v>111</v>
      </c>
      <c r="D28" s="49">
        <v>0</v>
      </c>
      <c r="E28" s="49">
        <v>0</v>
      </c>
      <c r="F28" s="50">
        <f t="shared" si="0"/>
        <v>0</v>
      </c>
      <c r="G28" s="49">
        <v>0</v>
      </c>
      <c r="H28" s="31">
        <f t="shared" si="1"/>
        <v>0</v>
      </c>
      <c r="I28" s="31">
        <f t="shared" si="2"/>
        <v>0</v>
      </c>
      <c r="J28" s="31">
        <f t="shared" si="3"/>
        <v>0</v>
      </c>
      <c r="K28" s="31">
        <f t="shared" si="4"/>
        <v>0</v>
      </c>
    </row>
    <row r="29" spans="1:11" ht="33" customHeight="1">
      <c r="A29" s="46" t="s">
        <v>55</v>
      </c>
      <c r="B29" s="52" t="s">
        <v>112</v>
      </c>
      <c r="C29" s="53" t="s">
        <v>113</v>
      </c>
      <c r="D29" s="49">
        <v>0</v>
      </c>
      <c r="E29" s="49">
        <v>0</v>
      </c>
      <c r="F29" s="50">
        <f t="shared" si="0"/>
        <v>0</v>
      </c>
      <c r="G29" s="49">
        <v>0</v>
      </c>
      <c r="H29" s="31">
        <f t="shared" si="1"/>
        <v>0</v>
      </c>
      <c r="I29" s="31">
        <f t="shared" si="2"/>
        <v>0</v>
      </c>
      <c r="J29" s="31">
        <f t="shared" si="3"/>
        <v>0</v>
      </c>
      <c r="K29" s="31">
        <f t="shared" si="4"/>
        <v>0</v>
      </c>
    </row>
    <row r="30" spans="1:11" ht="22.5" customHeight="1">
      <c r="A30" s="46" t="s">
        <v>58</v>
      </c>
      <c r="B30" s="52" t="s">
        <v>114</v>
      </c>
      <c r="C30" s="53" t="s">
        <v>115</v>
      </c>
      <c r="D30" s="49">
        <v>48795.06</v>
      </c>
      <c r="E30" s="49">
        <v>0</v>
      </c>
      <c r="F30" s="50">
        <f t="shared" si="0"/>
        <v>48795.06</v>
      </c>
      <c r="G30" s="49">
        <v>48795.06</v>
      </c>
      <c r="H30" s="31">
        <f t="shared" si="1"/>
        <v>48795.06</v>
      </c>
      <c r="I30" s="31">
        <f>ABS(E30)</f>
        <v>0</v>
      </c>
      <c r="J30" s="31">
        <f>ABS(F30)</f>
        <v>48795.06</v>
      </c>
      <c r="K30" s="31">
        <f>ABS(G30)</f>
        <v>48795.06</v>
      </c>
    </row>
    <row r="31" spans="1:11" ht="22.5" customHeight="1">
      <c r="A31" s="46" t="s">
        <v>61</v>
      </c>
      <c r="B31" s="57" t="s">
        <v>116</v>
      </c>
      <c r="C31" s="58" t="s">
        <v>117</v>
      </c>
      <c r="D31" s="59">
        <v>0</v>
      </c>
      <c r="E31" s="59">
        <v>0</v>
      </c>
      <c r="F31" s="50">
        <f t="shared" si="0"/>
        <v>0</v>
      </c>
      <c r="G31" s="49">
        <v>0</v>
      </c>
      <c r="H31" s="31">
        <f aca="true" t="shared" si="5" ref="H31:K32">ABS(D31)</f>
        <v>0</v>
      </c>
      <c r="I31" s="31">
        <f t="shared" si="5"/>
        <v>0</v>
      </c>
      <c r="J31" s="31">
        <f t="shared" si="5"/>
        <v>0</v>
      </c>
      <c r="K31" s="31">
        <f t="shared" si="5"/>
        <v>0</v>
      </c>
    </row>
    <row r="32" spans="1:11" ht="22.5" customHeight="1">
      <c r="A32" s="46" t="s">
        <v>64</v>
      </c>
      <c r="B32" s="55" t="s">
        <v>118</v>
      </c>
      <c r="C32" s="53" t="s">
        <v>119</v>
      </c>
      <c r="D32" s="49">
        <v>0</v>
      </c>
      <c r="E32" s="49">
        <v>0</v>
      </c>
      <c r="F32" s="50">
        <f t="shared" si="0"/>
        <v>0</v>
      </c>
      <c r="G32" s="49">
        <v>0</v>
      </c>
      <c r="H32" s="31">
        <f t="shared" si="5"/>
        <v>0</v>
      </c>
      <c r="I32" s="31">
        <f t="shared" si="5"/>
        <v>0</v>
      </c>
      <c r="J32" s="31">
        <f t="shared" si="5"/>
        <v>0</v>
      </c>
      <c r="K32" s="31">
        <f t="shared" si="5"/>
        <v>0</v>
      </c>
    </row>
    <row r="33" spans="1:7" ht="49.5" customHeight="1">
      <c r="A33" s="167" t="s">
        <v>33</v>
      </c>
      <c r="B33" s="165" t="s">
        <v>34</v>
      </c>
      <c r="C33" s="165" t="s">
        <v>35</v>
      </c>
      <c r="D33" s="162" t="s">
        <v>36</v>
      </c>
      <c r="E33" s="163"/>
      <c r="F33" s="164"/>
      <c r="G33" s="60" t="s">
        <v>37</v>
      </c>
    </row>
    <row r="34" spans="1:7" ht="30.75" customHeight="1">
      <c r="A34" s="168"/>
      <c r="B34" s="166"/>
      <c r="C34" s="166"/>
      <c r="D34" s="33" t="s">
        <v>38</v>
      </c>
      <c r="E34" s="33" t="s">
        <v>39</v>
      </c>
      <c r="F34" s="33" t="s">
        <v>40</v>
      </c>
      <c r="G34" s="33" t="s">
        <v>40</v>
      </c>
    </row>
    <row r="35" spans="1:7" ht="12.75" customHeight="1">
      <c r="A35" s="34" t="s">
        <v>41</v>
      </c>
      <c r="B35" s="35" t="s">
        <v>42</v>
      </c>
      <c r="C35" s="36" t="s">
        <v>43</v>
      </c>
      <c r="D35" s="37">
        <v>1</v>
      </c>
      <c r="E35" s="37">
        <v>2</v>
      </c>
      <c r="F35" s="37">
        <v>3</v>
      </c>
      <c r="G35" s="37">
        <v>4</v>
      </c>
    </row>
    <row r="36" spans="1:11" ht="13.5" customHeight="1">
      <c r="A36" s="46" t="s">
        <v>67</v>
      </c>
      <c r="B36" s="55" t="s">
        <v>120</v>
      </c>
      <c r="C36" s="53" t="s">
        <v>121</v>
      </c>
      <c r="D36" s="49">
        <v>0</v>
      </c>
      <c r="E36" s="49">
        <v>0</v>
      </c>
      <c r="F36" s="61">
        <f aca="true" t="shared" si="6" ref="F36:F64">SUM(D36-E36)</f>
        <v>0</v>
      </c>
      <c r="G36" s="49">
        <v>0</v>
      </c>
      <c r="H36" s="31">
        <f aca="true" t="shared" si="7" ref="H36:H59">ABS(D36)</f>
        <v>0</v>
      </c>
      <c r="I36" s="31">
        <f aca="true" t="shared" si="8" ref="I36:I59">ABS(E36)</f>
        <v>0</v>
      </c>
      <c r="J36" s="31">
        <f aca="true" t="shared" si="9" ref="J36:J59">ABS(F36)</f>
        <v>0</v>
      </c>
      <c r="K36" s="31">
        <f aca="true" t="shared" si="10" ref="K36:K59">ABS(G36)</f>
        <v>0</v>
      </c>
    </row>
    <row r="37" spans="1:11" ht="22.5" customHeight="1">
      <c r="A37" s="46" t="s">
        <v>70</v>
      </c>
      <c r="B37" s="55" t="s">
        <v>122</v>
      </c>
      <c r="C37" s="53" t="s">
        <v>123</v>
      </c>
      <c r="D37" s="49">
        <v>0</v>
      </c>
      <c r="E37" s="49">
        <v>0</v>
      </c>
      <c r="F37" s="61">
        <f t="shared" si="6"/>
        <v>0</v>
      </c>
      <c r="G37" s="49">
        <v>0</v>
      </c>
      <c r="H37" s="31">
        <f t="shared" si="7"/>
        <v>0</v>
      </c>
      <c r="I37" s="31">
        <f t="shared" si="8"/>
        <v>0</v>
      </c>
      <c r="J37" s="31">
        <f t="shared" si="9"/>
        <v>0</v>
      </c>
      <c r="K37" s="31">
        <f t="shared" si="10"/>
        <v>0</v>
      </c>
    </row>
    <row r="38" spans="1:11" ht="22.5" customHeight="1">
      <c r="A38" s="46" t="s">
        <v>91</v>
      </c>
      <c r="B38" s="57" t="s">
        <v>124</v>
      </c>
      <c r="C38" s="58" t="s">
        <v>125</v>
      </c>
      <c r="D38" s="59">
        <v>0</v>
      </c>
      <c r="E38" s="59">
        <v>0</v>
      </c>
      <c r="F38" s="61">
        <f t="shared" si="6"/>
        <v>0</v>
      </c>
      <c r="G38" s="49">
        <v>0</v>
      </c>
      <c r="H38" s="31">
        <f t="shared" si="7"/>
        <v>0</v>
      </c>
      <c r="I38" s="31">
        <f t="shared" si="8"/>
        <v>0</v>
      </c>
      <c r="J38" s="31">
        <f t="shared" si="9"/>
        <v>0</v>
      </c>
      <c r="K38" s="31">
        <f t="shared" si="10"/>
        <v>0</v>
      </c>
    </row>
    <row r="39" spans="1:11" ht="22.5" customHeight="1">
      <c r="A39" s="62" t="s">
        <v>126</v>
      </c>
      <c r="B39" s="63" t="s">
        <v>127</v>
      </c>
      <c r="C39" s="39" t="s">
        <v>128</v>
      </c>
      <c r="D39" s="43">
        <f>SUM(D40+D46+D54+D69+D94+D110+D116)</f>
        <v>40810.37</v>
      </c>
      <c r="E39" s="43">
        <f>SUM(E40+E46+E54+E69+E94+E110+E116)</f>
        <v>0</v>
      </c>
      <c r="F39" s="43">
        <f t="shared" si="6"/>
        <v>40810.37</v>
      </c>
      <c r="G39" s="43">
        <f>SUM(G40+G46+G54+G69+G94+G110+G116)</f>
        <v>33024.149999999994</v>
      </c>
      <c r="H39" s="31">
        <f t="shared" si="7"/>
        <v>40810.37</v>
      </c>
      <c r="I39" s="31">
        <f t="shared" si="8"/>
        <v>0</v>
      </c>
      <c r="J39" s="31">
        <f t="shared" si="9"/>
        <v>40810.37</v>
      </c>
      <c r="K39" s="31">
        <f t="shared" si="10"/>
        <v>33024.149999999994</v>
      </c>
    </row>
    <row r="40" spans="1:11" ht="22.5" customHeight="1">
      <c r="A40" s="64" t="s">
        <v>129</v>
      </c>
      <c r="B40" s="65" t="s">
        <v>130</v>
      </c>
      <c r="C40" s="66" t="s">
        <v>131</v>
      </c>
      <c r="D40" s="43">
        <f>SUM(D41+D42+D43+D44+D45)</f>
        <v>55.5</v>
      </c>
      <c r="E40" s="43">
        <f>SUM(E41+E42+E43+E44+E45)</f>
        <v>0</v>
      </c>
      <c r="F40" s="43">
        <f t="shared" si="6"/>
        <v>55.5</v>
      </c>
      <c r="G40" s="43">
        <f>SUM(G41+G42+G43+G44+G45)</f>
        <v>64.58</v>
      </c>
      <c r="H40" s="31">
        <f t="shared" si="7"/>
        <v>55.5</v>
      </c>
      <c r="I40" s="31">
        <f t="shared" si="8"/>
        <v>0</v>
      </c>
      <c r="J40" s="31">
        <f t="shared" si="9"/>
        <v>55.5</v>
      </c>
      <c r="K40" s="31">
        <f t="shared" si="10"/>
        <v>64.58</v>
      </c>
    </row>
    <row r="41" spans="1:11" ht="13.5" customHeight="1">
      <c r="A41" s="67" t="s">
        <v>132</v>
      </c>
      <c r="B41" s="55" t="s">
        <v>133</v>
      </c>
      <c r="C41" s="53" t="s">
        <v>134</v>
      </c>
      <c r="D41" s="49">
        <v>55.5</v>
      </c>
      <c r="E41" s="49">
        <v>0</v>
      </c>
      <c r="F41" s="61">
        <f t="shared" si="6"/>
        <v>55.5</v>
      </c>
      <c r="G41" s="49">
        <v>64.58</v>
      </c>
      <c r="H41" s="31">
        <f t="shared" si="7"/>
        <v>55.5</v>
      </c>
      <c r="I41" s="31">
        <f t="shared" si="8"/>
        <v>0</v>
      </c>
      <c r="J41" s="31">
        <f t="shared" si="9"/>
        <v>55.5</v>
      </c>
      <c r="K41" s="31">
        <f t="shared" si="10"/>
        <v>64.58</v>
      </c>
    </row>
    <row r="42" spans="1:11" ht="22.5" customHeight="1">
      <c r="A42" s="68" t="s">
        <v>55</v>
      </c>
      <c r="B42" s="55" t="s">
        <v>135</v>
      </c>
      <c r="C42" s="58" t="s">
        <v>136</v>
      </c>
      <c r="D42" s="49">
        <v>0</v>
      </c>
      <c r="E42" s="49">
        <v>0</v>
      </c>
      <c r="F42" s="61">
        <f t="shared" si="6"/>
        <v>0</v>
      </c>
      <c r="G42" s="49">
        <v>0</v>
      </c>
      <c r="H42" s="31">
        <f t="shared" si="7"/>
        <v>0</v>
      </c>
      <c r="I42" s="31">
        <f t="shared" si="8"/>
        <v>0</v>
      </c>
      <c r="J42" s="31">
        <f t="shared" si="9"/>
        <v>0</v>
      </c>
      <c r="K42" s="31">
        <f t="shared" si="10"/>
        <v>0</v>
      </c>
    </row>
    <row r="43" spans="1:11" ht="13.5" customHeight="1">
      <c r="A43" s="68" t="s">
        <v>58</v>
      </c>
      <c r="B43" s="55" t="s">
        <v>137</v>
      </c>
      <c r="C43" s="53" t="s">
        <v>138</v>
      </c>
      <c r="D43" s="49">
        <v>0</v>
      </c>
      <c r="E43" s="49">
        <v>0</v>
      </c>
      <c r="F43" s="61">
        <f t="shared" si="6"/>
        <v>0</v>
      </c>
      <c r="G43" s="49">
        <v>0</v>
      </c>
      <c r="H43" s="31">
        <f t="shared" si="7"/>
        <v>0</v>
      </c>
      <c r="I43" s="31">
        <f t="shared" si="8"/>
        <v>0</v>
      </c>
      <c r="J43" s="31">
        <f t="shared" si="9"/>
        <v>0</v>
      </c>
      <c r="K43" s="31">
        <f t="shared" si="10"/>
        <v>0</v>
      </c>
    </row>
    <row r="44" spans="1:11" ht="13.5" customHeight="1">
      <c r="A44" s="68" t="s">
        <v>61</v>
      </c>
      <c r="B44" s="55" t="s">
        <v>139</v>
      </c>
      <c r="C44" s="58" t="s">
        <v>140</v>
      </c>
      <c r="D44" s="49">
        <v>0</v>
      </c>
      <c r="E44" s="49">
        <v>0</v>
      </c>
      <c r="F44" s="61">
        <f t="shared" si="6"/>
        <v>0</v>
      </c>
      <c r="G44" s="49">
        <v>0</v>
      </c>
      <c r="H44" s="31">
        <f t="shared" si="7"/>
        <v>0</v>
      </c>
      <c r="I44" s="31">
        <f t="shared" si="8"/>
        <v>0</v>
      </c>
      <c r="J44" s="31">
        <f t="shared" si="9"/>
        <v>0</v>
      </c>
      <c r="K44" s="31">
        <f t="shared" si="10"/>
        <v>0</v>
      </c>
    </row>
    <row r="45" spans="1:11" ht="13.5" customHeight="1">
      <c r="A45" s="68" t="s">
        <v>64</v>
      </c>
      <c r="B45" s="55" t="s">
        <v>141</v>
      </c>
      <c r="C45" s="53" t="s">
        <v>142</v>
      </c>
      <c r="D45" s="49">
        <v>0</v>
      </c>
      <c r="E45" s="49">
        <v>0</v>
      </c>
      <c r="F45" s="61">
        <f t="shared" si="6"/>
        <v>0</v>
      </c>
      <c r="G45" s="49">
        <v>0</v>
      </c>
      <c r="H45" s="31">
        <f t="shared" si="7"/>
        <v>0</v>
      </c>
      <c r="I45" s="31">
        <f t="shared" si="8"/>
        <v>0</v>
      </c>
      <c r="J45" s="31">
        <f t="shared" si="9"/>
        <v>0</v>
      </c>
      <c r="K45" s="31">
        <f t="shared" si="10"/>
        <v>0</v>
      </c>
    </row>
    <row r="46" spans="1:11" ht="22.5" customHeight="1">
      <c r="A46" s="62" t="s">
        <v>143</v>
      </c>
      <c r="B46" s="65" t="s">
        <v>144</v>
      </c>
      <c r="C46" s="66" t="s">
        <v>145</v>
      </c>
      <c r="D46" s="43">
        <f>SUM(D47+D48+D49+D50+D51+D52+D53)</f>
        <v>7551.6</v>
      </c>
      <c r="E46" s="43">
        <f>SUM(E47+E48+E49+E50+E51+E52+E53)</f>
        <v>0</v>
      </c>
      <c r="F46" s="43">
        <f t="shared" si="6"/>
        <v>7551.6</v>
      </c>
      <c r="G46" s="43">
        <f>SUM(G47+G48+G49+G50+G51+G52+G53)</f>
        <v>8502</v>
      </c>
      <c r="H46" s="31">
        <f t="shared" si="7"/>
        <v>7551.6</v>
      </c>
      <c r="I46" s="31">
        <f t="shared" si="8"/>
        <v>0</v>
      </c>
      <c r="J46" s="31">
        <f t="shared" si="9"/>
        <v>7551.6</v>
      </c>
      <c r="K46" s="31">
        <f t="shared" si="10"/>
        <v>8502</v>
      </c>
    </row>
    <row r="47" spans="1:11" ht="33" customHeight="1">
      <c r="A47" s="67" t="s">
        <v>146</v>
      </c>
      <c r="B47" s="55" t="s">
        <v>147</v>
      </c>
      <c r="C47" s="53" t="s">
        <v>148</v>
      </c>
      <c r="D47" s="49">
        <v>0</v>
      </c>
      <c r="E47" s="49">
        <v>0</v>
      </c>
      <c r="F47" s="61">
        <f t="shared" si="6"/>
        <v>0</v>
      </c>
      <c r="G47" s="49">
        <v>0</v>
      </c>
      <c r="H47" s="31">
        <f t="shared" si="7"/>
        <v>0</v>
      </c>
      <c r="I47" s="31">
        <f t="shared" si="8"/>
        <v>0</v>
      </c>
      <c r="J47" s="31">
        <f t="shared" si="9"/>
        <v>0</v>
      </c>
      <c r="K47" s="31">
        <f t="shared" si="10"/>
        <v>0</v>
      </c>
    </row>
    <row r="48" spans="1:11" ht="22.5" customHeight="1">
      <c r="A48" s="68" t="s">
        <v>55</v>
      </c>
      <c r="B48" s="55" t="s">
        <v>149</v>
      </c>
      <c r="C48" s="58" t="s">
        <v>150</v>
      </c>
      <c r="D48" s="49">
        <v>0</v>
      </c>
      <c r="E48" s="49">
        <v>0</v>
      </c>
      <c r="F48" s="61">
        <f t="shared" si="6"/>
        <v>0</v>
      </c>
      <c r="G48" s="49">
        <v>0</v>
      </c>
      <c r="H48" s="31">
        <f t="shared" si="7"/>
        <v>0</v>
      </c>
      <c r="I48" s="31">
        <f t="shared" si="8"/>
        <v>0</v>
      </c>
      <c r="J48" s="31">
        <f t="shared" si="9"/>
        <v>0</v>
      </c>
      <c r="K48" s="31">
        <f t="shared" si="10"/>
        <v>0</v>
      </c>
    </row>
    <row r="49" spans="1:11" ht="22.5" customHeight="1">
      <c r="A49" s="68" t="s">
        <v>58</v>
      </c>
      <c r="B49" s="55" t="s">
        <v>151</v>
      </c>
      <c r="C49" s="53" t="s">
        <v>152</v>
      </c>
      <c r="D49" s="49">
        <v>7551.6</v>
      </c>
      <c r="E49" s="49">
        <v>0</v>
      </c>
      <c r="F49" s="61">
        <f t="shared" si="6"/>
        <v>7551.6</v>
      </c>
      <c r="G49" s="49">
        <v>8502</v>
      </c>
      <c r="H49" s="31">
        <f t="shared" si="7"/>
        <v>7551.6</v>
      </c>
      <c r="I49" s="31">
        <f t="shared" si="8"/>
        <v>0</v>
      </c>
      <c r="J49" s="31">
        <f t="shared" si="9"/>
        <v>7551.6</v>
      </c>
      <c r="K49" s="31">
        <f t="shared" si="10"/>
        <v>8502</v>
      </c>
    </row>
    <row r="50" spans="1:11" ht="33" customHeight="1">
      <c r="A50" s="68" t="s">
        <v>61</v>
      </c>
      <c r="B50" s="55" t="s">
        <v>153</v>
      </c>
      <c r="C50" s="58" t="s">
        <v>154</v>
      </c>
      <c r="D50" s="49">
        <v>0</v>
      </c>
      <c r="E50" s="49">
        <v>0</v>
      </c>
      <c r="F50" s="61">
        <f t="shared" si="6"/>
        <v>0</v>
      </c>
      <c r="G50" s="49">
        <v>0</v>
      </c>
      <c r="H50" s="31">
        <f t="shared" si="7"/>
        <v>0</v>
      </c>
      <c r="I50" s="31">
        <f t="shared" si="8"/>
        <v>0</v>
      </c>
      <c r="J50" s="31">
        <f t="shared" si="9"/>
        <v>0</v>
      </c>
      <c r="K50" s="31">
        <f t="shared" si="10"/>
        <v>0</v>
      </c>
    </row>
    <row r="51" spans="1:11" ht="22.5" customHeight="1">
      <c r="A51" s="68" t="s">
        <v>64</v>
      </c>
      <c r="B51" s="55" t="s">
        <v>155</v>
      </c>
      <c r="C51" s="53" t="s">
        <v>156</v>
      </c>
      <c r="D51" s="49">
        <v>0</v>
      </c>
      <c r="E51" s="49">
        <v>0</v>
      </c>
      <c r="F51" s="61">
        <f t="shared" si="6"/>
        <v>0</v>
      </c>
      <c r="G51" s="49">
        <v>0</v>
      </c>
      <c r="H51" s="31">
        <f t="shared" si="7"/>
        <v>0</v>
      </c>
      <c r="I51" s="31">
        <f t="shared" si="8"/>
        <v>0</v>
      </c>
      <c r="J51" s="31">
        <f t="shared" si="9"/>
        <v>0</v>
      </c>
      <c r="K51" s="31">
        <f t="shared" si="10"/>
        <v>0</v>
      </c>
    </row>
    <row r="52" spans="1:11" ht="22.5" customHeight="1">
      <c r="A52" s="68" t="s">
        <v>67</v>
      </c>
      <c r="B52" s="55" t="s">
        <v>157</v>
      </c>
      <c r="C52" s="58" t="s">
        <v>158</v>
      </c>
      <c r="D52" s="49">
        <v>0</v>
      </c>
      <c r="E52" s="49">
        <v>0</v>
      </c>
      <c r="F52" s="61">
        <f t="shared" si="6"/>
        <v>0</v>
      </c>
      <c r="G52" s="49">
        <v>0</v>
      </c>
      <c r="H52" s="31">
        <f t="shared" si="7"/>
        <v>0</v>
      </c>
      <c r="I52" s="31">
        <f t="shared" si="8"/>
        <v>0</v>
      </c>
      <c r="J52" s="31">
        <f t="shared" si="9"/>
        <v>0</v>
      </c>
      <c r="K52" s="31">
        <f t="shared" si="10"/>
        <v>0</v>
      </c>
    </row>
    <row r="53" spans="1:11" ht="22.5" customHeight="1">
      <c r="A53" s="68" t="s">
        <v>70</v>
      </c>
      <c r="B53" s="55" t="s">
        <v>159</v>
      </c>
      <c r="C53" s="53" t="s">
        <v>160</v>
      </c>
      <c r="D53" s="49">
        <v>0</v>
      </c>
      <c r="E53" s="49">
        <v>0</v>
      </c>
      <c r="F53" s="61">
        <f t="shared" si="6"/>
        <v>0</v>
      </c>
      <c r="G53" s="49">
        <v>0</v>
      </c>
      <c r="H53" s="31">
        <f t="shared" si="7"/>
        <v>0</v>
      </c>
      <c r="I53" s="31">
        <f t="shared" si="8"/>
        <v>0</v>
      </c>
      <c r="J53" s="31">
        <f t="shared" si="9"/>
        <v>0</v>
      </c>
      <c r="K53" s="31">
        <f t="shared" si="10"/>
        <v>0</v>
      </c>
    </row>
    <row r="54" spans="1:11" ht="22.5" customHeight="1">
      <c r="A54" s="62" t="s">
        <v>161</v>
      </c>
      <c r="B54" s="65" t="s">
        <v>162</v>
      </c>
      <c r="C54" s="66" t="s">
        <v>163</v>
      </c>
      <c r="D54" s="43">
        <f>SUM(D55+D56+D57+D58+D59+D60+D61+D62+D63+D64+D68)</f>
        <v>0</v>
      </c>
      <c r="E54" s="43">
        <f>SUM(E55+E56+E57+E58+E59+E60+E61+E62+E63+E64+E68)</f>
        <v>0</v>
      </c>
      <c r="F54" s="43">
        <f t="shared" si="6"/>
        <v>0</v>
      </c>
      <c r="G54" s="43">
        <f>SUM(G55+G56+G57+G58+G59+G60+G61+G62+G63+G64+G68)</f>
        <v>0</v>
      </c>
      <c r="H54" s="31">
        <f t="shared" si="7"/>
        <v>0</v>
      </c>
      <c r="I54" s="31">
        <f t="shared" si="8"/>
        <v>0</v>
      </c>
      <c r="J54" s="31">
        <f t="shared" si="9"/>
        <v>0</v>
      </c>
      <c r="K54" s="31">
        <f t="shared" si="10"/>
        <v>0</v>
      </c>
    </row>
    <row r="55" spans="1:11" ht="13.5" customHeight="1">
      <c r="A55" s="67" t="s">
        <v>164</v>
      </c>
      <c r="B55" s="55" t="s">
        <v>165</v>
      </c>
      <c r="C55" s="53" t="s">
        <v>166</v>
      </c>
      <c r="D55" s="49">
        <v>0</v>
      </c>
      <c r="E55" s="49">
        <v>0</v>
      </c>
      <c r="F55" s="61">
        <f t="shared" si="6"/>
        <v>0</v>
      </c>
      <c r="G55" s="49">
        <v>0</v>
      </c>
      <c r="H55" s="31">
        <f t="shared" si="7"/>
        <v>0</v>
      </c>
      <c r="I55" s="31">
        <f t="shared" si="8"/>
        <v>0</v>
      </c>
      <c r="J55" s="31">
        <f t="shared" si="9"/>
        <v>0</v>
      </c>
      <c r="K55" s="31">
        <f t="shared" si="10"/>
        <v>0</v>
      </c>
    </row>
    <row r="56" spans="1:11" ht="13.5" customHeight="1">
      <c r="A56" s="68" t="s">
        <v>55</v>
      </c>
      <c r="B56" s="55" t="s">
        <v>167</v>
      </c>
      <c r="C56" s="58" t="s">
        <v>168</v>
      </c>
      <c r="D56" s="49">
        <v>0</v>
      </c>
      <c r="E56" s="49">
        <v>0</v>
      </c>
      <c r="F56" s="61">
        <f t="shared" si="6"/>
        <v>0</v>
      </c>
      <c r="G56" s="49">
        <v>0</v>
      </c>
      <c r="H56" s="31">
        <f t="shared" si="7"/>
        <v>0</v>
      </c>
      <c r="I56" s="31">
        <f t="shared" si="8"/>
        <v>0</v>
      </c>
      <c r="J56" s="31">
        <f t="shared" si="9"/>
        <v>0</v>
      </c>
      <c r="K56" s="31">
        <f t="shared" si="10"/>
        <v>0</v>
      </c>
    </row>
    <row r="57" spans="1:11" ht="22.5" customHeight="1">
      <c r="A57" s="68" t="s">
        <v>58</v>
      </c>
      <c r="B57" s="55" t="s">
        <v>169</v>
      </c>
      <c r="C57" s="53" t="s">
        <v>170</v>
      </c>
      <c r="D57" s="49">
        <v>0</v>
      </c>
      <c r="E57" s="49">
        <v>0</v>
      </c>
      <c r="F57" s="61">
        <f t="shared" si="6"/>
        <v>0</v>
      </c>
      <c r="G57" s="49">
        <v>0</v>
      </c>
      <c r="H57" s="31">
        <f t="shared" si="7"/>
        <v>0</v>
      </c>
      <c r="I57" s="31">
        <f t="shared" si="8"/>
        <v>0</v>
      </c>
      <c r="J57" s="31">
        <f t="shared" si="9"/>
        <v>0</v>
      </c>
      <c r="K57" s="31">
        <f t="shared" si="10"/>
        <v>0</v>
      </c>
    </row>
    <row r="58" spans="1:11" ht="13.5" customHeight="1">
      <c r="A58" s="68" t="s">
        <v>61</v>
      </c>
      <c r="B58" s="55" t="s">
        <v>171</v>
      </c>
      <c r="C58" s="58" t="s">
        <v>172</v>
      </c>
      <c r="D58" s="49">
        <v>0</v>
      </c>
      <c r="E58" s="49">
        <v>0</v>
      </c>
      <c r="F58" s="61">
        <f t="shared" si="6"/>
        <v>0</v>
      </c>
      <c r="G58" s="49">
        <v>0</v>
      </c>
      <c r="H58" s="31">
        <f t="shared" si="7"/>
        <v>0</v>
      </c>
      <c r="I58" s="31">
        <f t="shared" si="8"/>
        <v>0</v>
      </c>
      <c r="J58" s="31">
        <f t="shared" si="9"/>
        <v>0</v>
      </c>
      <c r="K58" s="31">
        <f t="shared" si="10"/>
        <v>0</v>
      </c>
    </row>
    <row r="59" spans="1:11" ht="22.5" customHeight="1">
      <c r="A59" s="68" t="s">
        <v>64</v>
      </c>
      <c r="B59" s="55" t="s">
        <v>173</v>
      </c>
      <c r="C59" s="53" t="s">
        <v>174</v>
      </c>
      <c r="D59" s="49">
        <v>0</v>
      </c>
      <c r="E59" s="49">
        <v>0</v>
      </c>
      <c r="F59" s="61">
        <f t="shared" si="6"/>
        <v>0</v>
      </c>
      <c r="G59" s="49">
        <v>0</v>
      </c>
      <c r="H59" s="31">
        <f t="shared" si="7"/>
        <v>0</v>
      </c>
      <c r="I59" s="31">
        <f t="shared" si="8"/>
        <v>0</v>
      </c>
      <c r="J59" s="31">
        <f t="shared" si="9"/>
        <v>0</v>
      </c>
      <c r="K59" s="31">
        <f t="shared" si="10"/>
        <v>0</v>
      </c>
    </row>
    <row r="60" spans="1:11" ht="22.5" customHeight="1">
      <c r="A60" s="68" t="s">
        <v>67</v>
      </c>
      <c r="B60" s="55" t="s">
        <v>175</v>
      </c>
      <c r="C60" s="58" t="s">
        <v>176</v>
      </c>
      <c r="D60" s="49">
        <v>0</v>
      </c>
      <c r="E60" s="49">
        <v>0</v>
      </c>
      <c r="F60" s="61">
        <f t="shared" si="6"/>
        <v>0</v>
      </c>
      <c r="G60" s="49">
        <v>0</v>
      </c>
      <c r="H60" s="31">
        <f>ABS(D60)</f>
        <v>0</v>
      </c>
      <c r="I60" s="31">
        <f>ABS(E60)</f>
        <v>0</v>
      </c>
      <c r="J60" s="31">
        <f>ABS(F60)</f>
        <v>0</v>
      </c>
      <c r="K60" s="31">
        <f>ABS(G60)</f>
        <v>0</v>
      </c>
    </row>
    <row r="61" spans="1:11" ht="22.5" customHeight="1">
      <c r="A61" s="68" t="s">
        <v>70</v>
      </c>
      <c r="B61" s="55" t="s">
        <v>177</v>
      </c>
      <c r="C61" s="53" t="s">
        <v>178</v>
      </c>
      <c r="D61" s="49">
        <v>0</v>
      </c>
      <c r="E61" s="49">
        <v>0</v>
      </c>
      <c r="F61" s="61">
        <f t="shared" si="6"/>
        <v>0</v>
      </c>
      <c r="G61" s="49">
        <v>0</v>
      </c>
      <c r="H61" s="31">
        <f>ABS(D61)</f>
        <v>0</v>
      </c>
      <c r="I61" s="31">
        <f aca="true" t="shared" si="11" ref="I61:K64">ABS(E61)</f>
        <v>0</v>
      </c>
      <c r="J61" s="31">
        <f t="shared" si="11"/>
        <v>0</v>
      </c>
      <c r="K61" s="31">
        <f t="shared" si="11"/>
        <v>0</v>
      </c>
    </row>
    <row r="62" spans="1:11" ht="13.5" customHeight="1">
      <c r="A62" s="68" t="s">
        <v>91</v>
      </c>
      <c r="B62" s="55" t="s">
        <v>179</v>
      </c>
      <c r="C62" s="58" t="s">
        <v>180</v>
      </c>
      <c r="D62" s="49">
        <v>0</v>
      </c>
      <c r="E62" s="49">
        <v>0</v>
      </c>
      <c r="F62" s="61">
        <f t="shared" si="6"/>
        <v>0</v>
      </c>
      <c r="G62" s="49">
        <v>0</v>
      </c>
      <c r="H62" s="31">
        <f>ABS(D62)</f>
        <v>0</v>
      </c>
      <c r="I62" s="31">
        <f t="shared" si="11"/>
        <v>0</v>
      </c>
      <c r="J62" s="31">
        <f t="shared" si="11"/>
        <v>0</v>
      </c>
      <c r="K62" s="31">
        <f t="shared" si="11"/>
        <v>0</v>
      </c>
    </row>
    <row r="63" spans="1:11" ht="22.5" customHeight="1">
      <c r="A63" s="68" t="s">
        <v>94</v>
      </c>
      <c r="B63" s="55" t="s">
        <v>181</v>
      </c>
      <c r="C63" s="53" t="s">
        <v>182</v>
      </c>
      <c r="D63" s="49">
        <v>0</v>
      </c>
      <c r="E63" s="49">
        <v>0</v>
      </c>
      <c r="F63" s="61">
        <f t="shared" si="6"/>
        <v>0</v>
      </c>
      <c r="G63" s="49">
        <v>0</v>
      </c>
      <c r="H63" s="31">
        <f>ABS(D63)</f>
        <v>0</v>
      </c>
      <c r="I63" s="31">
        <f t="shared" si="11"/>
        <v>0</v>
      </c>
      <c r="J63" s="31">
        <f t="shared" si="11"/>
        <v>0</v>
      </c>
      <c r="K63" s="31">
        <f t="shared" si="11"/>
        <v>0</v>
      </c>
    </row>
    <row r="64" spans="1:11" ht="13.5" customHeight="1">
      <c r="A64" s="68" t="s">
        <v>97</v>
      </c>
      <c r="B64" s="55" t="s">
        <v>183</v>
      </c>
      <c r="C64" s="53" t="s">
        <v>184</v>
      </c>
      <c r="D64" s="49">
        <v>0</v>
      </c>
      <c r="E64" s="49">
        <v>0</v>
      </c>
      <c r="F64" s="61">
        <f t="shared" si="6"/>
        <v>0</v>
      </c>
      <c r="G64" s="49">
        <v>0</v>
      </c>
      <c r="H64" s="31">
        <f>ABS(D64)</f>
        <v>0</v>
      </c>
      <c r="I64" s="31">
        <f t="shared" si="11"/>
        <v>0</v>
      </c>
      <c r="J64" s="31">
        <f t="shared" si="11"/>
        <v>0</v>
      </c>
      <c r="K64" s="31">
        <f t="shared" si="11"/>
        <v>0</v>
      </c>
    </row>
    <row r="65" spans="1:7" ht="49.5" customHeight="1">
      <c r="A65" s="167" t="s">
        <v>33</v>
      </c>
      <c r="B65" s="165" t="s">
        <v>34</v>
      </c>
      <c r="C65" s="165" t="s">
        <v>35</v>
      </c>
      <c r="D65" s="162" t="s">
        <v>36</v>
      </c>
      <c r="E65" s="163"/>
      <c r="F65" s="164"/>
      <c r="G65" s="60" t="s">
        <v>37</v>
      </c>
    </row>
    <row r="66" spans="1:7" ht="30.75" customHeight="1">
      <c r="A66" s="168"/>
      <c r="B66" s="166"/>
      <c r="C66" s="166"/>
      <c r="D66" s="33" t="s">
        <v>38</v>
      </c>
      <c r="E66" s="33" t="s">
        <v>39</v>
      </c>
      <c r="F66" s="33" t="s">
        <v>40</v>
      </c>
      <c r="G66" s="33" t="s">
        <v>40</v>
      </c>
    </row>
    <row r="67" spans="1:7" ht="12.75" customHeight="1">
      <c r="A67" s="34" t="s">
        <v>41</v>
      </c>
      <c r="B67" s="35" t="s">
        <v>42</v>
      </c>
      <c r="C67" s="36" t="s">
        <v>43</v>
      </c>
      <c r="D67" s="37">
        <v>1</v>
      </c>
      <c r="E67" s="37">
        <v>2</v>
      </c>
      <c r="F67" s="37">
        <v>3</v>
      </c>
      <c r="G67" s="37">
        <v>4</v>
      </c>
    </row>
    <row r="68" spans="1:11" ht="13.5" customHeight="1">
      <c r="A68" s="68" t="s">
        <v>100</v>
      </c>
      <c r="B68" s="55" t="s">
        <v>185</v>
      </c>
      <c r="C68" s="53" t="s">
        <v>186</v>
      </c>
      <c r="D68" s="49">
        <v>0</v>
      </c>
      <c r="E68" s="49">
        <v>0</v>
      </c>
      <c r="F68" s="61">
        <f aca="true" t="shared" si="12" ref="F68:F98">SUM(D68-E68)</f>
        <v>0</v>
      </c>
      <c r="G68" s="49">
        <v>0</v>
      </c>
      <c r="H68" s="31">
        <f aca="true" t="shared" si="13" ref="H68:K71">ABS(D68)</f>
        <v>0</v>
      </c>
      <c r="I68" s="31">
        <f t="shared" si="13"/>
        <v>0</v>
      </c>
      <c r="J68" s="31">
        <f t="shared" si="13"/>
        <v>0</v>
      </c>
      <c r="K68" s="31">
        <f t="shared" si="13"/>
        <v>0</v>
      </c>
    </row>
    <row r="69" spans="1:11" ht="24.75" customHeight="1">
      <c r="A69" s="62" t="s">
        <v>187</v>
      </c>
      <c r="B69" s="65" t="s">
        <v>188</v>
      </c>
      <c r="C69" s="39" t="s">
        <v>189</v>
      </c>
      <c r="D69" s="43">
        <f>SUM(D70+D71+D72+D73+D74+D75+D76+D77+D78+D79+D80+D81+D82+D83+D84+D85+D86+D87+D88+D89+D90+D91+D92+D93)</f>
        <v>7843.299999999999</v>
      </c>
      <c r="E69" s="43">
        <f>SUM(E70+E71+E72+E73+E74+E75+E76+E77+E78+E79+E80+E81+E82+E83+E84+E85+E86+E87+E88+E89+E90+E91+E92+E93)</f>
        <v>0</v>
      </c>
      <c r="F69" s="43">
        <f t="shared" si="12"/>
        <v>7843.299999999999</v>
      </c>
      <c r="G69" s="43">
        <f>SUM(G70+G71+G72+G73+G74+G75+G76+G77+G78+G79+G80+G81+G82+G83+G84+G85+G86+G87+G88+G89+G90+G91+G92+G93)</f>
        <v>6356.879999999999</v>
      </c>
      <c r="H69" s="31">
        <f t="shared" si="13"/>
        <v>7843.299999999999</v>
      </c>
      <c r="I69" s="31">
        <f t="shared" si="13"/>
        <v>0</v>
      </c>
      <c r="J69" s="31">
        <f t="shared" si="13"/>
        <v>7843.299999999999</v>
      </c>
      <c r="K69" s="31">
        <f t="shared" si="13"/>
        <v>6356.879999999999</v>
      </c>
    </row>
    <row r="70" spans="1:11" ht="13.5" customHeight="1">
      <c r="A70" s="67" t="s">
        <v>190</v>
      </c>
      <c r="B70" s="55" t="s">
        <v>165</v>
      </c>
      <c r="C70" s="53" t="s">
        <v>191</v>
      </c>
      <c r="D70" s="49">
        <v>0</v>
      </c>
      <c r="E70" s="49">
        <v>0</v>
      </c>
      <c r="F70" s="61">
        <f t="shared" si="12"/>
        <v>0</v>
      </c>
      <c r="G70" s="49">
        <v>0</v>
      </c>
      <c r="H70" s="31">
        <f t="shared" si="13"/>
        <v>0</v>
      </c>
      <c r="I70" s="31">
        <f t="shared" si="13"/>
        <v>0</v>
      </c>
      <c r="J70" s="31">
        <f t="shared" si="13"/>
        <v>0</v>
      </c>
      <c r="K70" s="31">
        <f t="shared" si="13"/>
        <v>0</v>
      </c>
    </row>
    <row r="71" spans="1:11" ht="13.5" customHeight="1">
      <c r="A71" s="68" t="s">
        <v>55</v>
      </c>
      <c r="B71" s="55" t="s">
        <v>167</v>
      </c>
      <c r="C71" s="53" t="s">
        <v>192</v>
      </c>
      <c r="D71" s="49">
        <v>0</v>
      </c>
      <c r="E71" s="49">
        <v>0</v>
      </c>
      <c r="F71" s="61">
        <f t="shared" si="12"/>
        <v>0</v>
      </c>
      <c r="G71" s="49">
        <v>0</v>
      </c>
      <c r="H71" s="69">
        <f t="shared" si="13"/>
        <v>0</v>
      </c>
      <c r="I71" s="70">
        <f t="shared" si="13"/>
        <v>0</v>
      </c>
      <c r="J71" s="70">
        <f t="shared" si="13"/>
        <v>0</v>
      </c>
      <c r="K71" s="71">
        <f t="shared" si="13"/>
        <v>0</v>
      </c>
    </row>
    <row r="72" spans="1:11" ht="22.5" customHeight="1">
      <c r="A72" s="68" t="s">
        <v>58</v>
      </c>
      <c r="B72" s="55" t="s">
        <v>169</v>
      </c>
      <c r="C72" s="53" t="s">
        <v>193</v>
      </c>
      <c r="D72" s="49">
        <v>0</v>
      </c>
      <c r="E72" s="49">
        <v>0</v>
      </c>
      <c r="F72" s="61">
        <f t="shared" si="12"/>
        <v>0</v>
      </c>
      <c r="G72" s="49">
        <v>0</v>
      </c>
      <c r="H72" s="69">
        <f aca="true" t="shared" si="14" ref="H72:H98">ABS(D72)</f>
        <v>0</v>
      </c>
      <c r="I72" s="70">
        <f aca="true" t="shared" si="15" ref="I72:I98">ABS(E72)</f>
        <v>0</v>
      </c>
      <c r="J72" s="70">
        <f aca="true" t="shared" si="16" ref="J72:J98">ABS(F72)</f>
        <v>0</v>
      </c>
      <c r="K72" s="71">
        <f aca="true" t="shared" si="17" ref="K72:K98">ABS(G72)</f>
        <v>0</v>
      </c>
    </row>
    <row r="73" spans="1:11" ht="22.5" customHeight="1">
      <c r="A73" s="68" t="s">
        <v>61</v>
      </c>
      <c r="B73" s="55" t="s">
        <v>194</v>
      </c>
      <c r="C73" s="53" t="s">
        <v>195</v>
      </c>
      <c r="D73" s="49">
        <v>0</v>
      </c>
      <c r="E73" s="49">
        <v>0</v>
      </c>
      <c r="F73" s="61">
        <f t="shared" si="12"/>
        <v>0</v>
      </c>
      <c r="G73" s="49">
        <v>0</v>
      </c>
      <c r="H73" s="69">
        <f t="shared" si="14"/>
        <v>0</v>
      </c>
      <c r="I73" s="70">
        <f t="shared" si="15"/>
        <v>0</v>
      </c>
      <c r="J73" s="70">
        <f t="shared" si="16"/>
        <v>0</v>
      </c>
      <c r="K73" s="71">
        <f t="shared" si="17"/>
        <v>0</v>
      </c>
    </row>
    <row r="74" spans="1:11" ht="13.5" customHeight="1">
      <c r="A74" s="68" t="s">
        <v>64</v>
      </c>
      <c r="B74" s="55" t="s">
        <v>171</v>
      </c>
      <c r="C74" s="53" t="s">
        <v>196</v>
      </c>
      <c r="D74" s="49">
        <v>0</v>
      </c>
      <c r="E74" s="49">
        <v>0</v>
      </c>
      <c r="F74" s="61">
        <f t="shared" si="12"/>
        <v>0</v>
      </c>
      <c r="G74" s="49">
        <v>0</v>
      </c>
      <c r="H74" s="69">
        <f t="shared" si="14"/>
        <v>0</v>
      </c>
      <c r="I74" s="70">
        <f t="shared" si="15"/>
        <v>0</v>
      </c>
      <c r="J74" s="70">
        <f t="shared" si="16"/>
        <v>0</v>
      </c>
      <c r="K74" s="71">
        <f t="shared" si="17"/>
        <v>0</v>
      </c>
    </row>
    <row r="75" spans="1:11" ht="22.5" customHeight="1">
      <c r="A75" s="68" t="s">
        <v>67</v>
      </c>
      <c r="B75" s="55" t="s">
        <v>197</v>
      </c>
      <c r="C75" s="53" t="s">
        <v>198</v>
      </c>
      <c r="D75" s="49">
        <v>0</v>
      </c>
      <c r="E75" s="49">
        <v>0</v>
      </c>
      <c r="F75" s="61">
        <f t="shared" si="12"/>
        <v>0</v>
      </c>
      <c r="G75" s="49">
        <v>0</v>
      </c>
      <c r="H75" s="69">
        <f t="shared" si="14"/>
        <v>0</v>
      </c>
      <c r="I75" s="70">
        <f t="shared" si="15"/>
        <v>0</v>
      </c>
      <c r="J75" s="70">
        <f t="shared" si="16"/>
        <v>0</v>
      </c>
      <c r="K75" s="71">
        <f t="shared" si="17"/>
        <v>0</v>
      </c>
    </row>
    <row r="76" spans="1:11" ht="22.5" customHeight="1">
      <c r="A76" s="68" t="s">
        <v>70</v>
      </c>
      <c r="B76" s="72" t="s">
        <v>199</v>
      </c>
      <c r="C76" s="53" t="s">
        <v>200</v>
      </c>
      <c r="D76" s="49">
        <v>0</v>
      </c>
      <c r="E76" s="49">
        <v>0</v>
      </c>
      <c r="F76" s="61">
        <f t="shared" si="12"/>
        <v>0</v>
      </c>
      <c r="G76" s="49">
        <v>0</v>
      </c>
      <c r="H76" s="69">
        <f t="shared" si="14"/>
        <v>0</v>
      </c>
      <c r="I76" s="70">
        <f t="shared" si="15"/>
        <v>0</v>
      </c>
      <c r="J76" s="70">
        <f t="shared" si="16"/>
        <v>0</v>
      </c>
      <c r="K76" s="71">
        <f t="shared" si="17"/>
        <v>0</v>
      </c>
    </row>
    <row r="77" spans="1:11" ht="44.25" customHeight="1">
      <c r="A77" s="68" t="s">
        <v>91</v>
      </c>
      <c r="B77" s="55" t="s">
        <v>201</v>
      </c>
      <c r="C77" s="53" t="s">
        <v>202</v>
      </c>
      <c r="D77" s="49">
        <v>3148.29</v>
      </c>
      <c r="E77" s="49">
        <v>0</v>
      </c>
      <c r="F77" s="61">
        <f t="shared" si="12"/>
        <v>3148.29</v>
      </c>
      <c r="G77" s="49">
        <v>2425.7</v>
      </c>
      <c r="H77" s="69">
        <f t="shared" si="14"/>
        <v>3148.29</v>
      </c>
      <c r="I77" s="70">
        <f t="shared" si="15"/>
        <v>0</v>
      </c>
      <c r="J77" s="70">
        <f t="shared" si="16"/>
        <v>3148.29</v>
      </c>
      <c r="K77" s="71">
        <f t="shared" si="17"/>
        <v>2425.7</v>
      </c>
    </row>
    <row r="78" spans="1:11" ht="33" customHeight="1">
      <c r="A78" s="68" t="s">
        <v>94</v>
      </c>
      <c r="B78" s="73" t="s">
        <v>203</v>
      </c>
      <c r="C78" s="53" t="s">
        <v>204</v>
      </c>
      <c r="D78" s="49">
        <v>2349.44</v>
      </c>
      <c r="E78" s="49">
        <v>0</v>
      </c>
      <c r="F78" s="61">
        <f t="shared" si="12"/>
        <v>2349.44</v>
      </c>
      <c r="G78" s="49">
        <v>3931.18</v>
      </c>
      <c r="H78" s="69">
        <f t="shared" si="14"/>
        <v>2349.44</v>
      </c>
      <c r="I78" s="70">
        <f t="shared" si="15"/>
        <v>0</v>
      </c>
      <c r="J78" s="70">
        <f t="shared" si="16"/>
        <v>2349.44</v>
      </c>
      <c r="K78" s="71">
        <f t="shared" si="17"/>
        <v>3931.18</v>
      </c>
    </row>
    <row r="79" spans="1:11" ht="22.5" customHeight="1">
      <c r="A79" s="68" t="s">
        <v>97</v>
      </c>
      <c r="B79" s="73" t="s">
        <v>173</v>
      </c>
      <c r="C79" s="53" t="s">
        <v>205</v>
      </c>
      <c r="D79" s="49">
        <v>0</v>
      </c>
      <c r="E79" s="49">
        <v>0</v>
      </c>
      <c r="F79" s="61">
        <f t="shared" si="12"/>
        <v>0</v>
      </c>
      <c r="G79" s="49">
        <v>0</v>
      </c>
      <c r="H79" s="69">
        <f t="shared" si="14"/>
        <v>0</v>
      </c>
      <c r="I79" s="70">
        <f t="shared" si="15"/>
        <v>0</v>
      </c>
      <c r="J79" s="70">
        <f t="shared" si="16"/>
        <v>0</v>
      </c>
      <c r="K79" s="71">
        <f t="shared" si="17"/>
        <v>0</v>
      </c>
    </row>
    <row r="80" spans="1:11" ht="22.5" customHeight="1">
      <c r="A80" s="68" t="s">
        <v>100</v>
      </c>
      <c r="B80" s="73" t="s">
        <v>206</v>
      </c>
      <c r="C80" s="53" t="s">
        <v>207</v>
      </c>
      <c r="D80" s="49">
        <v>0</v>
      </c>
      <c r="E80" s="49">
        <v>0</v>
      </c>
      <c r="F80" s="61">
        <f t="shared" si="12"/>
        <v>0</v>
      </c>
      <c r="G80" s="49">
        <v>0</v>
      </c>
      <c r="H80" s="69">
        <f t="shared" si="14"/>
        <v>0</v>
      </c>
      <c r="I80" s="70">
        <f t="shared" si="15"/>
        <v>0</v>
      </c>
      <c r="J80" s="70">
        <f t="shared" si="16"/>
        <v>0</v>
      </c>
      <c r="K80" s="71">
        <f t="shared" si="17"/>
        <v>0</v>
      </c>
    </row>
    <row r="81" spans="1:11" ht="13.5" customHeight="1">
      <c r="A81" s="68" t="s">
        <v>103</v>
      </c>
      <c r="B81" s="55" t="s">
        <v>208</v>
      </c>
      <c r="C81" s="53" t="s">
        <v>209</v>
      </c>
      <c r="D81" s="49">
        <v>0</v>
      </c>
      <c r="E81" s="49">
        <v>0</v>
      </c>
      <c r="F81" s="61">
        <f t="shared" si="12"/>
        <v>0</v>
      </c>
      <c r="G81" s="49">
        <v>0</v>
      </c>
      <c r="H81" s="69">
        <f t="shared" si="14"/>
        <v>0</v>
      </c>
      <c r="I81" s="70">
        <f t="shared" si="15"/>
        <v>0</v>
      </c>
      <c r="J81" s="70">
        <f t="shared" si="16"/>
        <v>0</v>
      </c>
      <c r="K81" s="71">
        <f t="shared" si="17"/>
        <v>0</v>
      </c>
    </row>
    <row r="82" spans="1:11" ht="13.5" customHeight="1">
      <c r="A82" s="68" t="s">
        <v>210</v>
      </c>
      <c r="B82" s="55" t="s">
        <v>211</v>
      </c>
      <c r="C82" s="53" t="s">
        <v>212</v>
      </c>
      <c r="D82" s="49">
        <v>0</v>
      </c>
      <c r="E82" s="49">
        <v>0</v>
      </c>
      <c r="F82" s="61">
        <f t="shared" si="12"/>
        <v>0</v>
      </c>
      <c r="G82" s="49">
        <v>0</v>
      </c>
      <c r="H82" s="69">
        <f t="shared" si="14"/>
        <v>0</v>
      </c>
      <c r="I82" s="70">
        <f t="shared" si="15"/>
        <v>0</v>
      </c>
      <c r="J82" s="70">
        <f t="shared" si="16"/>
        <v>0</v>
      </c>
      <c r="K82" s="71">
        <f t="shared" si="17"/>
        <v>0</v>
      </c>
    </row>
    <row r="83" spans="1:11" ht="13.5" customHeight="1">
      <c r="A83" s="68" t="s">
        <v>213</v>
      </c>
      <c r="B83" s="55" t="s">
        <v>214</v>
      </c>
      <c r="C83" s="53" t="s">
        <v>215</v>
      </c>
      <c r="D83" s="49">
        <v>0</v>
      </c>
      <c r="E83" s="49">
        <v>0</v>
      </c>
      <c r="F83" s="61">
        <f t="shared" si="12"/>
        <v>0</v>
      </c>
      <c r="G83" s="49">
        <v>0</v>
      </c>
      <c r="H83" s="69">
        <f t="shared" si="14"/>
        <v>0</v>
      </c>
      <c r="I83" s="70">
        <f t="shared" si="15"/>
        <v>0</v>
      </c>
      <c r="J83" s="70">
        <f t="shared" si="16"/>
        <v>0</v>
      </c>
      <c r="K83" s="71">
        <f t="shared" si="17"/>
        <v>0</v>
      </c>
    </row>
    <row r="84" spans="1:11" ht="13.5" customHeight="1">
      <c r="A84" s="68" t="s">
        <v>216</v>
      </c>
      <c r="B84" s="55" t="s">
        <v>217</v>
      </c>
      <c r="C84" s="53" t="s">
        <v>218</v>
      </c>
      <c r="D84" s="49">
        <v>0</v>
      </c>
      <c r="E84" s="49">
        <v>0</v>
      </c>
      <c r="F84" s="61">
        <f t="shared" si="12"/>
        <v>0</v>
      </c>
      <c r="G84" s="49">
        <v>0</v>
      </c>
      <c r="H84" s="69">
        <f t="shared" si="14"/>
        <v>0</v>
      </c>
      <c r="I84" s="70">
        <f t="shared" si="15"/>
        <v>0</v>
      </c>
      <c r="J84" s="70">
        <f t="shared" si="16"/>
        <v>0</v>
      </c>
      <c r="K84" s="71">
        <f t="shared" si="17"/>
        <v>0</v>
      </c>
    </row>
    <row r="85" spans="1:11" ht="22.5" customHeight="1">
      <c r="A85" s="68" t="s">
        <v>219</v>
      </c>
      <c r="B85" s="55" t="s">
        <v>220</v>
      </c>
      <c r="C85" s="53" t="s">
        <v>221</v>
      </c>
      <c r="D85" s="49">
        <v>0</v>
      </c>
      <c r="E85" s="49">
        <v>0</v>
      </c>
      <c r="F85" s="61">
        <f t="shared" si="12"/>
        <v>0</v>
      </c>
      <c r="G85" s="49">
        <v>0</v>
      </c>
      <c r="H85" s="69">
        <f t="shared" si="14"/>
        <v>0</v>
      </c>
      <c r="I85" s="70">
        <f t="shared" si="15"/>
        <v>0</v>
      </c>
      <c r="J85" s="70">
        <f t="shared" si="16"/>
        <v>0</v>
      </c>
      <c r="K85" s="71">
        <f t="shared" si="17"/>
        <v>0</v>
      </c>
    </row>
    <row r="86" spans="1:11" ht="33" customHeight="1">
      <c r="A86" s="68" t="s">
        <v>222</v>
      </c>
      <c r="B86" s="55" t="s">
        <v>223</v>
      </c>
      <c r="C86" s="53" t="s">
        <v>224</v>
      </c>
      <c r="D86" s="49">
        <v>0</v>
      </c>
      <c r="E86" s="49">
        <v>0</v>
      </c>
      <c r="F86" s="61">
        <f t="shared" si="12"/>
        <v>0</v>
      </c>
      <c r="G86" s="49">
        <v>0</v>
      </c>
      <c r="H86" s="69">
        <f t="shared" si="14"/>
        <v>0</v>
      </c>
      <c r="I86" s="70">
        <f t="shared" si="15"/>
        <v>0</v>
      </c>
      <c r="J86" s="70">
        <f t="shared" si="16"/>
        <v>0</v>
      </c>
      <c r="K86" s="71">
        <f t="shared" si="17"/>
        <v>0</v>
      </c>
    </row>
    <row r="87" spans="1:11" ht="13.5" customHeight="1">
      <c r="A87" s="68" t="s">
        <v>225</v>
      </c>
      <c r="B87" s="73" t="s">
        <v>179</v>
      </c>
      <c r="C87" s="53" t="s">
        <v>226</v>
      </c>
      <c r="D87" s="49">
        <v>0</v>
      </c>
      <c r="E87" s="49">
        <v>0</v>
      </c>
      <c r="F87" s="61">
        <f t="shared" si="12"/>
        <v>0</v>
      </c>
      <c r="G87" s="49">
        <v>0</v>
      </c>
      <c r="H87" s="69">
        <f t="shared" si="14"/>
        <v>0</v>
      </c>
      <c r="I87" s="70">
        <f t="shared" si="15"/>
        <v>0</v>
      </c>
      <c r="J87" s="70">
        <f t="shared" si="16"/>
        <v>0</v>
      </c>
      <c r="K87" s="71">
        <f t="shared" si="17"/>
        <v>0</v>
      </c>
    </row>
    <row r="88" spans="1:11" ht="22.5" customHeight="1">
      <c r="A88" s="68" t="s">
        <v>227</v>
      </c>
      <c r="B88" s="55" t="s">
        <v>181</v>
      </c>
      <c r="C88" s="53" t="s">
        <v>228</v>
      </c>
      <c r="D88" s="49">
        <v>0</v>
      </c>
      <c r="E88" s="49">
        <v>0</v>
      </c>
      <c r="F88" s="61">
        <f t="shared" si="12"/>
        <v>0</v>
      </c>
      <c r="G88" s="49">
        <v>0</v>
      </c>
      <c r="H88" s="69">
        <f t="shared" si="14"/>
        <v>0</v>
      </c>
      <c r="I88" s="70">
        <f t="shared" si="15"/>
        <v>0</v>
      </c>
      <c r="J88" s="70">
        <f t="shared" si="16"/>
        <v>0</v>
      </c>
      <c r="K88" s="71">
        <f t="shared" si="17"/>
        <v>0</v>
      </c>
    </row>
    <row r="89" spans="1:11" ht="13.5" customHeight="1">
      <c r="A89" s="68" t="s">
        <v>229</v>
      </c>
      <c r="B89" s="55" t="s">
        <v>183</v>
      </c>
      <c r="C89" s="53" t="s">
        <v>230</v>
      </c>
      <c r="D89" s="49">
        <v>0</v>
      </c>
      <c r="E89" s="49">
        <v>0</v>
      </c>
      <c r="F89" s="61">
        <f t="shared" si="12"/>
        <v>0</v>
      </c>
      <c r="G89" s="49">
        <v>0</v>
      </c>
      <c r="H89" s="69">
        <f t="shared" si="14"/>
        <v>0</v>
      </c>
      <c r="I89" s="70">
        <f t="shared" si="15"/>
        <v>0</v>
      </c>
      <c r="J89" s="70">
        <f t="shared" si="16"/>
        <v>0</v>
      </c>
      <c r="K89" s="71">
        <f t="shared" si="17"/>
        <v>0</v>
      </c>
    </row>
    <row r="90" spans="1:11" ht="13.5" customHeight="1">
      <c r="A90" s="68" t="s">
        <v>231</v>
      </c>
      <c r="B90" s="55" t="s">
        <v>185</v>
      </c>
      <c r="C90" s="53" t="s">
        <v>232</v>
      </c>
      <c r="D90" s="49">
        <v>2345.57</v>
      </c>
      <c r="E90" s="49">
        <v>0</v>
      </c>
      <c r="F90" s="61">
        <f t="shared" si="12"/>
        <v>2345.57</v>
      </c>
      <c r="G90" s="49">
        <v>0</v>
      </c>
      <c r="H90" s="69">
        <f t="shared" si="14"/>
        <v>2345.57</v>
      </c>
      <c r="I90" s="70">
        <f t="shared" si="15"/>
        <v>0</v>
      </c>
      <c r="J90" s="70">
        <f t="shared" si="16"/>
        <v>2345.57</v>
      </c>
      <c r="K90" s="71">
        <f t="shared" si="17"/>
        <v>0</v>
      </c>
    </row>
    <row r="91" spans="1:11" ht="13.5" customHeight="1">
      <c r="A91" s="68" t="s">
        <v>233</v>
      </c>
      <c r="B91" s="55" t="s">
        <v>234</v>
      </c>
      <c r="C91" s="53" t="s">
        <v>235</v>
      </c>
      <c r="D91" s="49">
        <v>0</v>
      </c>
      <c r="E91" s="49">
        <v>0</v>
      </c>
      <c r="F91" s="61">
        <f t="shared" si="12"/>
        <v>0</v>
      </c>
      <c r="G91" s="49">
        <v>0</v>
      </c>
      <c r="H91" s="69">
        <f t="shared" si="14"/>
        <v>0</v>
      </c>
      <c r="I91" s="70">
        <f t="shared" si="15"/>
        <v>0</v>
      </c>
      <c r="J91" s="70">
        <f t="shared" si="16"/>
        <v>0</v>
      </c>
      <c r="K91" s="71">
        <f t="shared" si="17"/>
        <v>0</v>
      </c>
    </row>
    <row r="92" spans="1:11" ht="22.5" customHeight="1">
      <c r="A92" s="68" t="s">
        <v>236</v>
      </c>
      <c r="B92" s="55" t="s">
        <v>237</v>
      </c>
      <c r="C92" s="53" t="s">
        <v>238</v>
      </c>
      <c r="D92" s="49">
        <v>0</v>
      </c>
      <c r="E92" s="49">
        <v>0</v>
      </c>
      <c r="F92" s="61">
        <f t="shared" si="12"/>
        <v>0</v>
      </c>
      <c r="G92" s="49">
        <v>0</v>
      </c>
      <c r="H92" s="69">
        <f t="shared" si="14"/>
        <v>0</v>
      </c>
      <c r="I92" s="70">
        <f t="shared" si="15"/>
        <v>0</v>
      </c>
      <c r="J92" s="70">
        <f t="shared" si="16"/>
        <v>0</v>
      </c>
      <c r="K92" s="71">
        <f t="shared" si="17"/>
        <v>0</v>
      </c>
    </row>
    <row r="93" spans="1:11" ht="33" customHeight="1">
      <c r="A93" s="68" t="s">
        <v>239</v>
      </c>
      <c r="B93" s="55" t="s">
        <v>240</v>
      </c>
      <c r="C93" s="53" t="s">
        <v>241</v>
      </c>
      <c r="D93" s="49">
        <v>0</v>
      </c>
      <c r="E93" s="49">
        <v>0</v>
      </c>
      <c r="F93" s="61">
        <f t="shared" si="12"/>
        <v>0</v>
      </c>
      <c r="G93" s="49">
        <v>0</v>
      </c>
      <c r="H93" s="69">
        <f t="shared" si="14"/>
        <v>0</v>
      </c>
      <c r="I93" s="70">
        <f t="shared" si="15"/>
        <v>0</v>
      </c>
      <c r="J93" s="70">
        <f t="shared" si="16"/>
        <v>0</v>
      </c>
      <c r="K93" s="71">
        <f t="shared" si="17"/>
        <v>0</v>
      </c>
    </row>
    <row r="94" spans="1:11" ht="22.5" customHeight="1">
      <c r="A94" s="62" t="s">
        <v>242</v>
      </c>
      <c r="B94" s="74" t="s">
        <v>243</v>
      </c>
      <c r="C94" s="39" t="s">
        <v>244</v>
      </c>
      <c r="D94" s="43">
        <f>SUM(D95+D96+D97+D98+D102+D103+D104+D105+D106+D107+D108+D109)</f>
        <v>25359.97</v>
      </c>
      <c r="E94" s="43">
        <f>SUM(E95+E96+E97+E98+E102+E103+E104+E105+E106+E107+E108+E109)</f>
        <v>0</v>
      </c>
      <c r="F94" s="43">
        <f t="shared" si="12"/>
        <v>25359.97</v>
      </c>
      <c r="G94" s="43">
        <f>SUM(G95+G96+G97+G98+G102+G103+G104+G105+G106+G107+G108+G109)</f>
        <v>18100.69</v>
      </c>
      <c r="H94" s="69">
        <f t="shared" si="14"/>
        <v>25359.97</v>
      </c>
      <c r="I94" s="69">
        <f t="shared" si="15"/>
        <v>0</v>
      </c>
      <c r="J94" s="69">
        <f t="shared" si="16"/>
        <v>25359.97</v>
      </c>
      <c r="K94" s="75">
        <f t="shared" si="17"/>
        <v>18100.69</v>
      </c>
    </row>
    <row r="95" spans="1:11" ht="13.5" customHeight="1">
      <c r="A95" s="67" t="s">
        <v>245</v>
      </c>
      <c r="B95" s="55" t="s">
        <v>246</v>
      </c>
      <c r="C95" s="53" t="s">
        <v>247</v>
      </c>
      <c r="D95" s="49">
        <v>0</v>
      </c>
      <c r="E95" s="49">
        <v>0</v>
      </c>
      <c r="F95" s="61">
        <f t="shared" si="12"/>
        <v>0</v>
      </c>
      <c r="G95" s="49">
        <v>0</v>
      </c>
      <c r="H95" s="69">
        <f t="shared" si="14"/>
        <v>0</v>
      </c>
      <c r="I95" s="69">
        <f t="shared" si="15"/>
        <v>0</v>
      </c>
      <c r="J95" s="69">
        <f t="shared" si="16"/>
        <v>0</v>
      </c>
      <c r="K95" s="75">
        <f t="shared" si="17"/>
        <v>0</v>
      </c>
    </row>
    <row r="96" spans="1:11" ht="13.5" customHeight="1">
      <c r="A96" s="68" t="s">
        <v>55</v>
      </c>
      <c r="B96" s="55" t="s">
        <v>248</v>
      </c>
      <c r="C96" s="53" t="s">
        <v>249</v>
      </c>
      <c r="D96" s="49">
        <v>0</v>
      </c>
      <c r="E96" s="49">
        <v>0</v>
      </c>
      <c r="F96" s="61">
        <f t="shared" si="12"/>
        <v>0</v>
      </c>
      <c r="G96" s="49">
        <v>0</v>
      </c>
      <c r="H96" s="69">
        <f t="shared" si="14"/>
        <v>0</v>
      </c>
      <c r="I96" s="69">
        <f t="shared" si="15"/>
        <v>0</v>
      </c>
      <c r="J96" s="69">
        <f t="shared" si="16"/>
        <v>0</v>
      </c>
      <c r="K96" s="75">
        <f t="shared" si="17"/>
        <v>0</v>
      </c>
    </row>
    <row r="97" spans="1:11" ht="13.5" customHeight="1">
      <c r="A97" s="68" t="s">
        <v>58</v>
      </c>
      <c r="B97" s="55" t="s">
        <v>250</v>
      </c>
      <c r="C97" s="53" t="s">
        <v>251</v>
      </c>
      <c r="D97" s="49">
        <v>25359.97</v>
      </c>
      <c r="E97" s="49">
        <v>0</v>
      </c>
      <c r="F97" s="61">
        <f t="shared" si="12"/>
        <v>25359.97</v>
      </c>
      <c r="G97" s="49">
        <v>18100.69</v>
      </c>
      <c r="H97" s="69">
        <f t="shared" si="14"/>
        <v>25359.97</v>
      </c>
      <c r="I97" s="69">
        <f t="shared" si="15"/>
        <v>0</v>
      </c>
      <c r="J97" s="69">
        <f t="shared" si="16"/>
        <v>25359.97</v>
      </c>
      <c r="K97" s="75">
        <f t="shared" si="17"/>
        <v>18100.69</v>
      </c>
    </row>
    <row r="98" spans="1:11" ht="22.5" customHeight="1">
      <c r="A98" s="68" t="s">
        <v>61</v>
      </c>
      <c r="B98" s="55" t="s">
        <v>252</v>
      </c>
      <c r="C98" s="53" t="s">
        <v>253</v>
      </c>
      <c r="D98" s="49">
        <v>0</v>
      </c>
      <c r="E98" s="49">
        <v>0</v>
      </c>
      <c r="F98" s="61">
        <f t="shared" si="12"/>
        <v>0</v>
      </c>
      <c r="G98" s="49">
        <v>0</v>
      </c>
      <c r="H98" s="69">
        <f t="shared" si="14"/>
        <v>0</v>
      </c>
      <c r="I98" s="70">
        <f t="shared" si="15"/>
        <v>0</v>
      </c>
      <c r="J98" s="70">
        <f t="shared" si="16"/>
        <v>0</v>
      </c>
      <c r="K98" s="71">
        <f t="shared" si="17"/>
        <v>0</v>
      </c>
    </row>
    <row r="99" spans="1:7" ht="49.5" customHeight="1">
      <c r="A99" s="167" t="s">
        <v>33</v>
      </c>
      <c r="B99" s="165" t="s">
        <v>34</v>
      </c>
      <c r="C99" s="165" t="s">
        <v>35</v>
      </c>
      <c r="D99" s="162" t="s">
        <v>36</v>
      </c>
      <c r="E99" s="163"/>
      <c r="F99" s="164"/>
      <c r="G99" s="32" t="s">
        <v>37</v>
      </c>
    </row>
    <row r="100" spans="1:7" ht="30.75" customHeight="1">
      <c r="A100" s="168"/>
      <c r="B100" s="166"/>
      <c r="C100" s="166"/>
      <c r="D100" s="33" t="s">
        <v>38</v>
      </c>
      <c r="E100" s="33" t="s">
        <v>39</v>
      </c>
      <c r="F100" s="33" t="s">
        <v>40</v>
      </c>
      <c r="G100" s="33" t="s">
        <v>40</v>
      </c>
    </row>
    <row r="101" spans="1:7" ht="12.75" customHeight="1">
      <c r="A101" s="34" t="s">
        <v>41</v>
      </c>
      <c r="B101" s="35" t="s">
        <v>42</v>
      </c>
      <c r="C101" s="36" t="s">
        <v>43</v>
      </c>
      <c r="D101" s="37">
        <v>1</v>
      </c>
      <c r="E101" s="37">
        <v>2</v>
      </c>
      <c r="F101" s="37">
        <v>3</v>
      </c>
      <c r="G101" s="37">
        <v>4</v>
      </c>
    </row>
    <row r="102" spans="1:11" ht="13.5" customHeight="1">
      <c r="A102" s="68" t="s">
        <v>64</v>
      </c>
      <c r="B102" s="76" t="s">
        <v>254</v>
      </c>
      <c r="C102" s="53" t="s">
        <v>255</v>
      </c>
      <c r="D102" s="49">
        <v>0</v>
      </c>
      <c r="E102" s="49">
        <v>0</v>
      </c>
      <c r="F102" s="61">
        <f aca="true" t="shared" si="18" ref="F102:F127">SUM(D102-E102)</f>
        <v>0</v>
      </c>
      <c r="G102" s="49">
        <v>0</v>
      </c>
      <c r="H102" s="69">
        <f>ABS(D102)</f>
        <v>0</v>
      </c>
      <c r="I102" s="70">
        <f>ABS(E102)</f>
        <v>0</v>
      </c>
      <c r="J102" s="70">
        <f>ABS(F102)</f>
        <v>0</v>
      </c>
      <c r="K102" s="71">
        <f>ABS(G102)</f>
        <v>0</v>
      </c>
    </row>
    <row r="103" spans="1:11" ht="13.5" customHeight="1">
      <c r="A103" s="68" t="s">
        <v>67</v>
      </c>
      <c r="B103" s="55" t="s">
        <v>256</v>
      </c>
      <c r="C103" s="53" t="s">
        <v>257</v>
      </c>
      <c r="D103" s="49">
        <v>0</v>
      </c>
      <c r="E103" s="49">
        <v>0</v>
      </c>
      <c r="F103" s="61">
        <f t="shared" si="18"/>
        <v>0</v>
      </c>
      <c r="G103" s="49">
        <v>0</v>
      </c>
      <c r="H103" s="69">
        <f aca="true" t="shared" si="19" ref="H103:H126">ABS(D103)</f>
        <v>0</v>
      </c>
      <c r="I103" s="70">
        <f aca="true" t="shared" si="20" ref="I103:I126">ABS(E103)</f>
        <v>0</v>
      </c>
      <c r="J103" s="70">
        <f aca="true" t="shared" si="21" ref="J103:J126">ABS(F103)</f>
        <v>0</v>
      </c>
      <c r="K103" s="71">
        <f aca="true" t="shared" si="22" ref="K103:K126">ABS(G103)</f>
        <v>0</v>
      </c>
    </row>
    <row r="104" spans="1:11" ht="22.5" customHeight="1">
      <c r="A104" s="68" t="s">
        <v>70</v>
      </c>
      <c r="B104" s="56" t="s">
        <v>258</v>
      </c>
      <c r="C104" s="53" t="s">
        <v>259</v>
      </c>
      <c r="D104" s="49">
        <v>0</v>
      </c>
      <c r="E104" s="49">
        <v>0</v>
      </c>
      <c r="F104" s="61">
        <f t="shared" si="18"/>
        <v>0</v>
      </c>
      <c r="G104" s="49">
        <v>0</v>
      </c>
      <c r="H104" s="69">
        <f t="shared" si="19"/>
        <v>0</v>
      </c>
      <c r="I104" s="70">
        <f t="shared" si="20"/>
        <v>0</v>
      </c>
      <c r="J104" s="70">
        <f t="shared" si="21"/>
        <v>0</v>
      </c>
      <c r="K104" s="71">
        <f t="shared" si="22"/>
        <v>0</v>
      </c>
    </row>
    <row r="105" spans="1:11" ht="22.5" customHeight="1">
      <c r="A105" s="68" t="s">
        <v>91</v>
      </c>
      <c r="B105" s="56" t="s">
        <v>260</v>
      </c>
      <c r="C105" s="53" t="s">
        <v>261</v>
      </c>
      <c r="D105" s="49">
        <v>0</v>
      </c>
      <c r="E105" s="49">
        <v>0</v>
      </c>
      <c r="F105" s="61">
        <f t="shared" si="18"/>
        <v>0</v>
      </c>
      <c r="G105" s="49">
        <v>0</v>
      </c>
      <c r="H105" s="69">
        <f t="shared" si="19"/>
        <v>0</v>
      </c>
      <c r="I105" s="70">
        <f t="shared" si="20"/>
        <v>0</v>
      </c>
      <c r="J105" s="70">
        <f t="shared" si="21"/>
        <v>0</v>
      </c>
      <c r="K105" s="71">
        <f t="shared" si="22"/>
        <v>0</v>
      </c>
    </row>
    <row r="106" spans="1:11" ht="33" customHeight="1">
      <c r="A106" s="68" t="s">
        <v>94</v>
      </c>
      <c r="B106" s="56" t="s">
        <v>262</v>
      </c>
      <c r="C106" s="53" t="s">
        <v>263</v>
      </c>
      <c r="D106" s="49">
        <v>0</v>
      </c>
      <c r="E106" s="49">
        <v>0</v>
      </c>
      <c r="F106" s="61">
        <f t="shared" si="18"/>
        <v>0</v>
      </c>
      <c r="G106" s="49">
        <v>0</v>
      </c>
      <c r="H106" s="69">
        <f t="shared" si="19"/>
        <v>0</v>
      </c>
      <c r="I106" s="70">
        <f t="shared" si="20"/>
        <v>0</v>
      </c>
      <c r="J106" s="70">
        <f t="shared" si="21"/>
        <v>0</v>
      </c>
      <c r="K106" s="71">
        <f t="shared" si="22"/>
        <v>0</v>
      </c>
    </row>
    <row r="107" spans="1:11" ht="22.5" customHeight="1">
      <c r="A107" s="68" t="s">
        <v>97</v>
      </c>
      <c r="B107" s="56" t="s">
        <v>264</v>
      </c>
      <c r="C107" s="53" t="s">
        <v>265</v>
      </c>
      <c r="D107" s="49">
        <v>0</v>
      </c>
      <c r="E107" s="49">
        <v>0</v>
      </c>
      <c r="F107" s="61">
        <f t="shared" si="18"/>
        <v>0</v>
      </c>
      <c r="G107" s="49">
        <v>0</v>
      </c>
      <c r="H107" s="69">
        <f t="shared" si="19"/>
        <v>0</v>
      </c>
      <c r="I107" s="70">
        <f t="shared" si="20"/>
        <v>0</v>
      </c>
      <c r="J107" s="70">
        <f t="shared" si="21"/>
        <v>0</v>
      </c>
      <c r="K107" s="71">
        <f t="shared" si="22"/>
        <v>0</v>
      </c>
    </row>
    <row r="108" spans="1:11" ht="22.5" customHeight="1">
      <c r="A108" s="68" t="s">
        <v>100</v>
      </c>
      <c r="B108" s="56" t="s">
        <v>266</v>
      </c>
      <c r="C108" s="53" t="s">
        <v>267</v>
      </c>
      <c r="D108" s="49">
        <v>0</v>
      </c>
      <c r="E108" s="49">
        <v>0</v>
      </c>
      <c r="F108" s="61">
        <f t="shared" si="18"/>
        <v>0</v>
      </c>
      <c r="G108" s="49">
        <v>0</v>
      </c>
      <c r="H108" s="69">
        <f t="shared" si="19"/>
        <v>0</v>
      </c>
      <c r="I108" s="70">
        <f t="shared" si="20"/>
        <v>0</v>
      </c>
      <c r="J108" s="70">
        <f t="shared" si="21"/>
        <v>0</v>
      </c>
      <c r="K108" s="71">
        <f t="shared" si="22"/>
        <v>0</v>
      </c>
    </row>
    <row r="109" spans="1:11" ht="13.5" customHeight="1">
      <c r="A109" s="68" t="s">
        <v>103</v>
      </c>
      <c r="B109" s="56" t="s">
        <v>268</v>
      </c>
      <c r="C109" s="53" t="s">
        <v>269</v>
      </c>
      <c r="D109" s="49">
        <v>0</v>
      </c>
      <c r="E109" s="49">
        <v>0</v>
      </c>
      <c r="F109" s="61">
        <f t="shared" si="18"/>
        <v>0</v>
      </c>
      <c r="G109" s="49">
        <v>0</v>
      </c>
      <c r="H109" s="69">
        <f t="shared" si="19"/>
        <v>0</v>
      </c>
      <c r="I109" s="70">
        <f t="shared" si="20"/>
        <v>0</v>
      </c>
      <c r="J109" s="70">
        <f t="shared" si="21"/>
        <v>0</v>
      </c>
      <c r="K109" s="71">
        <f t="shared" si="22"/>
        <v>0</v>
      </c>
    </row>
    <row r="110" spans="1:11" ht="33" customHeight="1">
      <c r="A110" s="62" t="s">
        <v>270</v>
      </c>
      <c r="B110" s="65" t="s">
        <v>271</v>
      </c>
      <c r="C110" s="39" t="s">
        <v>272</v>
      </c>
      <c r="D110" s="43">
        <f>SUM(D111+D112+D113+D114+D115)</f>
        <v>0</v>
      </c>
      <c r="E110" s="43">
        <f>SUM(E111+E112+E113+E114+E115)</f>
        <v>0</v>
      </c>
      <c r="F110" s="43">
        <f t="shared" si="18"/>
        <v>0</v>
      </c>
      <c r="G110" s="43">
        <f>SUM(G111+G112+G113+G114+G115)</f>
        <v>0</v>
      </c>
      <c r="H110" s="69">
        <f t="shared" si="19"/>
        <v>0</v>
      </c>
      <c r="I110" s="70">
        <f t="shared" si="20"/>
        <v>0</v>
      </c>
      <c r="J110" s="70">
        <f t="shared" si="21"/>
        <v>0</v>
      </c>
      <c r="K110" s="71">
        <f t="shared" si="22"/>
        <v>0</v>
      </c>
    </row>
    <row r="111" spans="1:11" ht="33" customHeight="1">
      <c r="A111" s="68" t="s">
        <v>273</v>
      </c>
      <c r="B111" s="55" t="s">
        <v>274</v>
      </c>
      <c r="C111" s="53" t="s">
        <v>275</v>
      </c>
      <c r="D111" s="49">
        <v>0</v>
      </c>
      <c r="E111" s="49">
        <v>0</v>
      </c>
      <c r="F111" s="61">
        <f t="shared" si="18"/>
        <v>0</v>
      </c>
      <c r="G111" s="49">
        <v>0</v>
      </c>
      <c r="H111" s="69">
        <f t="shared" si="19"/>
        <v>0</v>
      </c>
      <c r="I111" s="70">
        <f t="shared" si="20"/>
        <v>0</v>
      </c>
      <c r="J111" s="70">
        <f t="shared" si="21"/>
        <v>0</v>
      </c>
      <c r="K111" s="71">
        <f t="shared" si="22"/>
        <v>0</v>
      </c>
    </row>
    <row r="112" spans="1:11" ht="33" customHeight="1">
      <c r="A112" s="68" t="s">
        <v>55</v>
      </c>
      <c r="B112" s="55" t="s">
        <v>276</v>
      </c>
      <c r="C112" s="53" t="s">
        <v>277</v>
      </c>
      <c r="D112" s="49">
        <v>0</v>
      </c>
      <c r="E112" s="49">
        <v>0</v>
      </c>
      <c r="F112" s="61">
        <f t="shared" si="18"/>
        <v>0</v>
      </c>
      <c r="G112" s="49">
        <v>0</v>
      </c>
      <c r="H112" s="69">
        <f t="shared" si="19"/>
        <v>0</v>
      </c>
      <c r="I112" s="70">
        <f t="shared" si="20"/>
        <v>0</v>
      </c>
      <c r="J112" s="70">
        <f t="shared" si="21"/>
        <v>0</v>
      </c>
      <c r="K112" s="71">
        <f t="shared" si="22"/>
        <v>0</v>
      </c>
    </row>
    <row r="113" spans="1:11" ht="33" customHeight="1">
      <c r="A113" s="68" t="s">
        <v>58</v>
      </c>
      <c r="B113" s="55" t="s">
        <v>278</v>
      </c>
      <c r="C113" s="53" t="s">
        <v>279</v>
      </c>
      <c r="D113" s="49">
        <v>0</v>
      </c>
      <c r="E113" s="49">
        <v>0</v>
      </c>
      <c r="F113" s="61">
        <f t="shared" si="18"/>
        <v>0</v>
      </c>
      <c r="G113" s="49">
        <v>0</v>
      </c>
      <c r="H113" s="69">
        <f t="shared" si="19"/>
        <v>0</v>
      </c>
      <c r="I113" s="70">
        <f t="shared" si="20"/>
        <v>0</v>
      </c>
      <c r="J113" s="70">
        <f t="shared" si="21"/>
        <v>0</v>
      </c>
      <c r="K113" s="71">
        <f t="shared" si="22"/>
        <v>0</v>
      </c>
    </row>
    <row r="114" spans="1:11" ht="22.5" customHeight="1">
      <c r="A114" s="68" t="s">
        <v>61</v>
      </c>
      <c r="B114" s="57" t="s">
        <v>280</v>
      </c>
      <c r="C114" s="58" t="s">
        <v>281</v>
      </c>
      <c r="D114" s="49">
        <v>0</v>
      </c>
      <c r="E114" s="49">
        <v>0</v>
      </c>
      <c r="F114" s="61">
        <f t="shared" si="18"/>
        <v>0</v>
      </c>
      <c r="G114" s="49">
        <v>0</v>
      </c>
      <c r="H114" s="69">
        <f t="shared" si="19"/>
        <v>0</v>
      </c>
      <c r="I114" s="70">
        <f t="shared" si="20"/>
        <v>0</v>
      </c>
      <c r="J114" s="70">
        <f t="shared" si="21"/>
        <v>0</v>
      </c>
      <c r="K114" s="71">
        <f t="shared" si="22"/>
        <v>0</v>
      </c>
    </row>
    <row r="115" spans="1:11" ht="22.5" customHeight="1">
      <c r="A115" s="68" t="s">
        <v>64</v>
      </c>
      <c r="B115" s="55" t="s">
        <v>282</v>
      </c>
      <c r="C115" s="53" t="s">
        <v>283</v>
      </c>
      <c r="D115" s="49">
        <v>0</v>
      </c>
      <c r="E115" s="49">
        <v>0</v>
      </c>
      <c r="F115" s="61">
        <f t="shared" si="18"/>
        <v>0</v>
      </c>
      <c r="G115" s="49">
        <v>0</v>
      </c>
      <c r="H115" s="69">
        <f t="shared" si="19"/>
        <v>0</v>
      </c>
      <c r="I115" s="70">
        <f t="shared" si="20"/>
        <v>0</v>
      </c>
      <c r="J115" s="70">
        <f t="shared" si="21"/>
        <v>0</v>
      </c>
      <c r="K115" s="71">
        <f t="shared" si="22"/>
        <v>0</v>
      </c>
    </row>
    <row r="116" spans="1:11" ht="33" customHeight="1">
      <c r="A116" s="62" t="s">
        <v>284</v>
      </c>
      <c r="B116" s="65" t="s">
        <v>285</v>
      </c>
      <c r="C116" s="39" t="s">
        <v>286</v>
      </c>
      <c r="D116" s="43">
        <f>SUM(D117+D118+D119+D120+D121)</f>
        <v>0</v>
      </c>
      <c r="E116" s="43">
        <f>SUM(E117+E118+E119+E120+E121)</f>
        <v>0</v>
      </c>
      <c r="F116" s="43">
        <f t="shared" si="18"/>
        <v>0</v>
      </c>
      <c r="G116" s="43">
        <f>SUM(G117+G118+G119+G120+G121)</f>
        <v>0</v>
      </c>
      <c r="H116" s="69">
        <f t="shared" si="19"/>
        <v>0</v>
      </c>
      <c r="I116" s="70">
        <f t="shared" si="20"/>
        <v>0</v>
      </c>
      <c r="J116" s="70">
        <f t="shared" si="21"/>
        <v>0</v>
      </c>
      <c r="K116" s="71">
        <f t="shared" si="22"/>
        <v>0</v>
      </c>
    </row>
    <row r="117" spans="1:11" ht="33" customHeight="1">
      <c r="A117" s="68" t="s">
        <v>287</v>
      </c>
      <c r="B117" s="55" t="s">
        <v>274</v>
      </c>
      <c r="C117" s="58" t="s">
        <v>288</v>
      </c>
      <c r="D117" s="49">
        <v>0</v>
      </c>
      <c r="E117" s="49">
        <v>0</v>
      </c>
      <c r="F117" s="61">
        <f t="shared" si="18"/>
        <v>0</v>
      </c>
      <c r="G117" s="49">
        <v>0</v>
      </c>
      <c r="H117" s="69">
        <f t="shared" si="19"/>
        <v>0</v>
      </c>
      <c r="I117" s="70">
        <f t="shared" si="20"/>
        <v>0</v>
      </c>
      <c r="J117" s="70">
        <f t="shared" si="21"/>
        <v>0</v>
      </c>
      <c r="K117" s="71">
        <f t="shared" si="22"/>
        <v>0</v>
      </c>
    </row>
    <row r="118" spans="1:11" ht="33" customHeight="1">
      <c r="A118" s="68" t="s">
        <v>55</v>
      </c>
      <c r="B118" s="55" t="s">
        <v>289</v>
      </c>
      <c r="C118" s="53" t="s">
        <v>290</v>
      </c>
      <c r="D118" s="49">
        <v>0</v>
      </c>
      <c r="E118" s="49">
        <v>0</v>
      </c>
      <c r="F118" s="61">
        <f t="shared" si="18"/>
        <v>0</v>
      </c>
      <c r="G118" s="49">
        <v>0</v>
      </c>
      <c r="H118" s="69">
        <f t="shared" si="19"/>
        <v>0</v>
      </c>
      <c r="I118" s="70">
        <f t="shared" si="20"/>
        <v>0</v>
      </c>
      <c r="J118" s="70">
        <f t="shared" si="21"/>
        <v>0</v>
      </c>
      <c r="K118" s="71">
        <f t="shared" si="22"/>
        <v>0</v>
      </c>
    </row>
    <row r="119" spans="1:11" ht="33" customHeight="1">
      <c r="A119" s="68" t="s">
        <v>58</v>
      </c>
      <c r="B119" s="55" t="s">
        <v>291</v>
      </c>
      <c r="C119" s="53" t="s">
        <v>292</v>
      </c>
      <c r="D119" s="49">
        <v>0</v>
      </c>
      <c r="E119" s="49">
        <v>0</v>
      </c>
      <c r="F119" s="61">
        <f t="shared" si="18"/>
        <v>0</v>
      </c>
      <c r="G119" s="49">
        <v>0</v>
      </c>
      <c r="H119" s="69">
        <f t="shared" si="19"/>
        <v>0</v>
      </c>
      <c r="I119" s="70">
        <f t="shared" si="20"/>
        <v>0</v>
      </c>
      <c r="J119" s="70">
        <f t="shared" si="21"/>
        <v>0</v>
      </c>
      <c r="K119" s="71">
        <f t="shared" si="22"/>
        <v>0</v>
      </c>
    </row>
    <row r="120" spans="1:11" ht="22.5" customHeight="1">
      <c r="A120" s="68" t="s">
        <v>61</v>
      </c>
      <c r="B120" s="57" t="s">
        <v>280</v>
      </c>
      <c r="C120" s="58" t="s">
        <v>293</v>
      </c>
      <c r="D120" s="49">
        <v>0</v>
      </c>
      <c r="E120" s="49">
        <v>0</v>
      </c>
      <c r="F120" s="61">
        <f t="shared" si="18"/>
        <v>0</v>
      </c>
      <c r="G120" s="49">
        <v>0</v>
      </c>
      <c r="H120" s="69">
        <f t="shared" si="19"/>
        <v>0</v>
      </c>
      <c r="I120" s="70">
        <f t="shared" si="20"/>
        <v>0</v>
      </c>
      <c r="J120" s="70">
        <f t="shared" si="21"/>
        <v>0</v>
      </c>
      <c r="K120" s="71">
        <f t="shared" si="22"/>
        <v>0</v>
      </c>
    </row>
    <row r="121" spans="1:11" ht="22.5" customHeight="1">
      <c r="A121" s="77" t="s">
        <v>64</v>
      </c>
      <c r="B121" s="55" t="s">
        <v>282</v>
      </c>
      <c r="C121" s="53" t="s">
        <v>294</v>
      </c>
      <c r="D121" s="49">
        <v>0</v>
      </c>
      <c r="E121" s="49">
        <v>0</v>
      </c>
      <c r="F121" s="61">
        <f t="shared" si="18"/>
        <v>0</v>
      </c>
      <c r="G121" s="49">
        <v>0</v>
      </c>
      <c r="H121" s="69">
        <f t="shared" si="19"/>
        <v>0</v>
      </c>
      <c r="I121" s="70">
        <f t="shared" si="20"/>
        <v>0</v>
      </c>
      <c r="J121" s="70">
        <f t="shared" si="21"/>
        <v>0</v>
      </c>
      <c r="K121" s="71">
        <f t="shared" si="22"/>
        <v>0</v>
      </c>
    </row>
    <row r="122" spans="1:11" ht="13.5" customHeight="1">
      <c r="A122" s="62" t="s">
        <v>295</v>
      </c>
      <c r="B122" s="74" t="s">
        <v>296</v>
      </c>
      <c r="C122" s="66" t="s">
        <v>297</v>
      </c>
      <c r="D122" s="43">
        <f>SUM(D123+D124+D125)</f>
        <v>268.87</v>
      </c>
      <c r="E122" s="43">
        <f>SUM(E123+E124+E125)</f>
        <v>0</v>
      </c>
      <c r="F122" s="43">
        <f t="shared" si="18"/>
        <v>268.87</v>
      </c>
      <c r="G122" s="43">
        <f>SUM(G123+G124+G125)</f>
        <v>618.35</v>
      </c>
      <c r="H122" s="69">
        <f t="shared" si="19"/>
        <v>268.87</v>
      </c>
      <c r="I122" s="69">
        <f t="shared" si="20"/>
        <v>0</v>
      </c>
      <c r="J122" s="69">
        <f t="shared" si="21"/>
        <v>268.87</v>
      </c>
      <c r="K122" s="71">
        <f t="shared" si="22"/>
        <v>618.35</v>
      </c>
    </row>
    <row r="123" spans="1:11" ht="13.5" customHeight="1">
      <c r="A123" s="68" t="s">
        <v>298</v>
      </c>
      <c r="B123" s="78" t="s">
        <v>299</v>
      </c>
      <c r="C123" s="53" t="s">
        <v>300</v>
      </c>
      <c r="D123" s="49">
        <v>268.87</v>
      </c>
      <c r="E123" s="49">
        <v>0</v>
      </c>
      <c r="F123" s="61">
        <f t="shared" si="18"/>
        <v>268.87</v>
      </c>
      <c r="G123" s="49">
        <v>618.35</v>
      </c>
      <c r="H123" s="69">
        <f t="shared" si="19"/>
        <v>268.87</v>
      </c>
      <c r="I123" s="69">
        <f t="shared" si="20"/>
        <v>0</v>
      </c>
      <c r="J123" s="69">
        <f t="shared" si="21"/>
        <v>268.87</v>
      </c>
      <c r="K123" s="71">
        <f t="shared" si="22"/>
        <v>618.35</v>
      </c>
    </row>
    <row r="124" spans="1:11" ht="13.5" customHeight="1">
      <c r="A124" s="68" t="s">
        <v>55</v>
      </c>
      <c r="B124" s="78" t="s">
        <v>301</v>
      </c>
      <c r="C124" s="58" t="s">
        <v>302</v>
      </c>
      <c r="D124" s="49">
        <v>0</v>
      </c>
      <c r="E124" s="49">
        <v>0</v>
      </c>
      <c r="F124" s="61">
        <f t="shared" si="18"/>
        <v>0</v>
      </c>
      <c r="G124" s="49">
        <v>0</v>
      </c>
      <c r="H124" s="69">
        <f t="shared" si="19"/>
        <v>0</v>
      </c>
      <c r="I124" s="69">
        <f t="shared" si="20"/>
        <v>0</v>
      </c>
      <c r="J124" s="69">
        <f t="shared" si="21"/>
        <v>0</v>
      </c>
      <c r="K124" s="71">
        <f t="shared" si="22"/>
        <v>0</v>
      </c>
    </row>
    <row r="125" spans="1:11" ht="13.5" customHeight="1">
      <c r="A125" s="68" t="s">
        <v>58</v>
      </c>
      <c r="B125" s="78" t="s">
        <v>303</v>
      </c>
      <c r="C125" s="53" t="s">
        <v>304</v>
      </c>
      <c r="D125" s="49">
        <v>0</v>
      </c>
      <c r="E125" s="49">
        <v>0</v>
      </c>
      <c r="F125" s="61">
        <f t="shared" si="18"/>
        <v>0</v>
      </c>
      <c r="G125" s="49">
        <v>0</v>
      </c>
      <c r="H125" s="69">
        <f t="shared" si="19"/>
        <v>0</v>
      </c>
      <c r="I125" s="69">
        <f t="shared" si="20"/>
        <v>0</v>
      </c>
      <c r="J125" s="69">
        <f t="shared" si="21"/>
        <v>0</v>
      </c>
      <c r="K125" s="71">
        <f t="shared" si="22"/>
        <v>0</v>
      </c>
    </row>
    <row r="126" spans="1:11" ht="22.5" customHeight="1">
      <c r="A126" s="62" t="s">
        <v>305</v>
      </c>
      <c r="B126" s="79" t="s">
        <v>306</v>
      </c>
      <c r="C126" s="66" t="s">
        <v>307</v>
      </c>
      <c r="D126" s="80">
        <v>0</v>
      </c>
      <c r="E126" s="81">
        <v>0</v>
      </c>
      <c r="F126" s="43">
        <f t="shared" si="18"/>
        <v>0</v>
      </c>
      <c r="G126" s="80">
        <v>0</v>
      </c>
      <c r="H126" s="69">
        <f t="shared" si="19"/>
        <v>0</v>
      </c>
      <c r="I126" s="69">
        <f t="shared" si="20"/>
        <v>0</v>
      </c>
      <c r="J126" s="69">
        <f t="shared" si="21"/>
        <v>0</v>
      </c>
      <c r="K126" s="71">
        <f t="shared" si="22"/>
        <v>0</v>
      </c>
    </row>
    <row r="127" spans="1:11" ht="13.5" customHeight="1">
      <c r="A127" s="82"/>
      <c r="B127" s="83" t="s">
        <v>308</v>
      </c>
      <c r="C127" s="39" t="s">
        <v>309</v>
      </c>
      <c r="D127" s="43">
        <f>SUM(H3+H4+H5+H6+H7+H8+H9+H10+H11+H12+H13+H14+H15+H16+H17+H18+H19+H20+H21+H22+H23+H24+H25+H26+H27+H28+H29+H30+H31+H32+H36+H37+H38+H39+H40+H41+H42+H43+H44+H45+H46+H47+H48+H49+H50+H51+H52+H53+H54+H55+H56+H57+H58+H59+H60+H61+H62+H63+H64+H68+H69+H70+H71+H72+H73+H74+H75+H76+H77+H78+H79+H80+H81+H82+H83+H84+H85+H86+H87+H88+H89+H90+H91+H92+H93+H94+H95+H96+H97+H98+H102+H103+H104+H105+H106+H107+H108+H109+H110+H111+H112+H113+H114+H115+H116+H117+H118+H119+H120+H121+H122+H123+H124+H125+H126)</f>
        <v>4188354.690000001</v>
      </c>
      <c r="E127" s="43">
        <f>SUM(I3+I4+I5+I6+I7+I8+I9+I10+I11+I12+I13+I14+I15+I16+I17+I18+I19+I20+I21+I22+I23+I24+I25+I26+I27+I28+I29+I30+I31+I32+I36+I37+I38+I39+I40+I41+I42+I43+I44+I45+I46+I47+I48+I49+I50+I51+I52+I53+I54+I55+I56+I57+I58+I59+I60+I61+I62+I63+I64+I68+I69+I70+I71+I72+I73+I74+I75+I76+I77+I78+I79+I80+I81+I82+I83+I84+I85+I86+I87+I88+I89+I90+I91+I92+I93+I94+I95+I96+I97+I98+I102+I103+I104+I105+I106+I107+I108+I109+I110+I111+I112+I113+I114+I115+I116+I117+I118+I119+I120+I121+I122+I123+I124+I125+I126)</f>
        <v>1160629.08</v>
      </c>
      <c r="F127" s="43">
        <f t="shared" si="18"/>
        <v>3027725.610000001</v>
      </c>
      <c r="G127" s="43">
        <f>SUM(K3+K4+K5+K6+K7+K8+K9+K10+K11+K12+K13+K14+K15+K16+K17+K18+K19+K20+K21+K22+K23+K24+K25+K26+K27+K28+K29+K30+K31+K32+K36+K37+K38+K39+K40+K41+K42+K43+K44+K45+K46+K47+K48+K49+K50+K51+K52+K53+K54+K55+K56+K57+K58+K59+K60+K61+K62+K63+K64+K68+K69+K70+K71+K72+K73+K74+K75+K76+K77+K78+K79+K80+K81+K82+K83+K84+K85+K86+K87+K88+K89+K90+K91+K92+K93+K94+K95+K96+K97+K98+K102+K103+K104+K105+K106+K107+K108+K109+K110+K111+K112+K113+K114+K115+K116+K117+K118+K119+K120+K121+K122+K123+K124+K125+K126)</f>
        <v>3062311.0500000003</v>
      </c>
      <c r="H127" s="69"/>
      <c r="I127" s="70"/>
      <c r="J127" s="70"/>
      <c r="K127" s="70"/>
    </row>
  </sheetData>
  <sheetProtection sheet="1" objects="1"/>
  <mergeCells count="16">
    <mergeCell ref="A1:A2"/>
    <mergeCell ref="B1:B2"/>
    <mergeCell ref="A99:A100"/>
    <mergeCell ref="D33:F33"/>
    <mergeCell ref="A65:A66"/>
    <mergeCell ref="D65:F65"/>
    <mergeCell ref="C33:C34"/>
    <mergeCell ref="B99:B100"/>
    <mergeCell ref="B33:B34"/>
    <mergeCell ref="A33:A34"/>
    <mergeCell ref="B65:B66"/>
    <mergeCell ref="D1:F1"/>
    <mergeCell ref="C65:C66"/>
    <mergeCell ref="D99:F99"/>
    <mergeCell ref="C1:C2"/>
    <mergeCell ref="C99:C100"/>
  </mergeCells>
  <printOptions/>
  <pageMargins left="0.31496062992125984" right="0.1968503937007874" top="0.5905511811023623" bottom="0.3937007874015748" header="0.2362204724409449" footer="0.65"/>
  <pageSetup firstPageNumber="1" useFirstPageNumber="1" horizontalDpi="600" verticalDpi="600" orientation="portrait" paperSize="9"/>
  <headerFooter alignWithMargins="0">
    <oddFooter>&amp;C&amp;P</oddFooter>
  </headerFooter>
  <rowBreaks count="3" manualBreakCount="3">
    <brk id="32" max="255" man="1"/>
    <brk id="64" max="255" man="1"/>
    <brk id="98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D6" sqref="D6"/>
    </sheetView>
  </sheetViews>
  <sheetFormatPr defaultColWidth="9.140625" defaultRowHeight="12.75" customHeight="1"/>
  <cols>
    <col min="1" max="1" width="5.421875" style="1" customWidth="1"/>
    <col min="2" max="2" width="39.8515625" style="1" customWidth="1"/>
    <col min="3" max="3" width="5.7109375" style="84" customWidth="1"/>
    <col min="4" max="5" width="14.7109375" style="30" customWidth="1"/>
    <col min="6" max="6" width="23.57421875" style="31" hidden="1" customWidth="1"/>
    <col min="7" max="7" width="17.57421875" style="31" hidden="1" customWidth="1"/>
    <col min="8" max="8" width="16.421875" style="31" hidden="1" customWidth="1"/>
    <col min="9" max="9" width="13.140625" style="31" hidden="1" customWidth="1"/>
    <col min="10" max="10" width="12.28125" style="31" hidden="1" customWidth="1"/>
    <col min="11" max="16384" width="10.28125" style="0" customWidth="1"/>
  </cols>
  <sheetData>
    <row r="1" spans="1:5" ht="49.5" customHeight="1">
      <c r="A1" s="85" t="s">
        <v>33</v>
      </c>
      <c r="B1" s="62" t="s">
        <v>310</v>
      </c>
      <c r="C1" s="39" t="s">
        <v>35</v>
      </c>
      <c r="D1" s="86" t="s">
        <v>36</v>
      </c>
      <c r="E1" s="87" t="s">
        <v>37</v>
      </c>
    </row>
    <row r="2" spans="1:5" ht="12.75" customHeight="1">
      <c r="A2" s="88" t="s">
        <v>41</v>
      </c>
      <c r="B2" s="88" t="s">
        <v>42</v>
      </c>
      <c r="C2" s="88" t="s">
        <v>43</v>
      </c>
      <c r="D2" s="37">
        <v>5</v>
      </c>
      <c r="E2" s="37">
        <v>6</v>
      </c>
    </row>
    <row r="3" spans="1:8" ht="22.5" customHeight="1">
      <c r="A3" s="89"/>
      <c r="B3" s="89" t="s">
        <v>311</v>
      </c>
      <c r="C3" s="39" t="s">
        <v>312</v>
      </c>
      <c r="D3" s="43">
        <f>SUM(D4+D14+D70+D73)</f>
        <v>756998.6200000001</v>
      </c>
      <c r="E3" s="43">
        <f>SUM(E4+E14+E70+E73)</f>
        <v>765732.35</v>
      </c>
      <c r="F3" s="31">
        <f>ABS(D3)</f>
        <v>756998.6200000001</v>
      </c>
      <c r="G3" s="31">
        <f>ABS(E3)</f>
        <v>765732.35</v>
      </c>
      <c r="H3" s="90"/>
    </row>
    <row r="4" spans="1:8" ht="22.5" customHeight="1">
      <c r="A4" s="91" t="s">
        <v>46</v>
      </c>
      <c r="B4" s="89" t="s">
        <v>313</v>
      </c>
      <c r="C4" s="39" t="s">
        <v>314</v>
      </c>
      <c r="D4" s="43">
        <f>SUM(D5+D8+D11)</f>
        <v>216681.59000000003</v>
      </c>
      <c r="E4" s="43">
        <f>SUM(E5+E8+E11)</f>
        <v>210883.32</v>
      </c>
      <c r="F4" s="31">
        <f>ABS(D4)</f>
        <v>216681.59000000003</v>
      </c>
      <c r="G4" s="31">
        <f aca="true" t="shared" si="0" ref="G4:G36">ABS(E4)</f>
        <v>210883.32</v>
      </c>
      <c r="H4" s="90"/>
    </row>
    <row r="5" spans="1:8" ht="13.5" customHeight="1">
      <c r="A5" s="39" t="s">
        <v>49</v>
      </c>
      <c r="B5" s="74" t="s">
        <v>315</v>
      </c>
      <c r="C5" s="39" t="s">
        <v>316</v>
      </c>
      <c r="D5" s="43">
        <f>SUM(D6+D7)</f>
        <v>0</v>
      </c>
      <c r="E5" s="43">
        <f>SUM(E6+E7)</f>
        <v>0</v>
      </c>
      <c r="F5" s="31">
        <f aca="true" t="shared" si="1" ref="F5:F36">ABS(D5)</f>
        <v>0</v>
      </c>
      <c r="G5" s="31">
        <f t="shared" si="0"/>
        <v>0</v>
      </c>
      <c r="H5" s="90"/>
    </row>
    <row r="6" spans="1:8" ht="22.5" customHeight="1">
      <c r="A6" s="92" t="s">
        <v>52</v>
      </c>
      <c r="B6" s="93" t="s">
        <v>317</v>
      </c>
      <c r="C6" s="53" t="s">
        <v>318</v>
      </c>
      <c r="D6" s="49">
        <v>0</v>
      </c>
      <c r="E6" s="49">
        <v>0</v>
      </c>
      <c r="F6" s="31">
        <f t="shared" si="1"/>
        <v>0</v>
      </c>
      <c r="G6" s="31">
        <f t="shared" si="0"/>
        <v>0</v>
      </c>
      <c r="H6" s="90"/>
    </row>
    <row r="7" spans="1:8" ht="13.5" customHeight="1">
      <c r="A7" s="46" t="s">
        <v>55</v>
      </c>
      <c r="B7" s="93" t="s">
        <v>319</v>
      </c>
      <c r="C7" s="53" t="s">
        <v>320</v>
      </c>
      <c r="D7" s="49">
        <v>0</v>
      </c>
      <c r="E7" s="49">
        <v>0</v>
      </c>
      <c r="F7" s="31">
        <f t="shared" si="1"/>
        <v>0</v>
      </c>
      <c r="G7" s="31">
        <f t="shared" si="0"/>
        <v>0</v>
      </c>
      <c r="H7" s="90"/>
    </row>
    <row r="8" spans="1:8" ht="22.5" customHeight="1">
      <c r="A8" s="39" t="s">
        <v>73</v>
      </c>
      <c r="B8" s="74" t="s">
        <v>321</v>
      </c>
      <c r="C8" s="39" t="s">
        <v>322</v>
      </c>
      <c r="D8" s="43">
        <f>SUM(D9+D10)</f>
        <v>0</v>
      </c>
      <c r="E8" s="43">
        <f>SUM(E9+E10)</f>
        <v>0</v>
      </c>
      <c r="F8" s="31">
        <f t="shared" si="1"/>
        <v>0</v>
      </c>
      <c r="G8" s="31">
        <f t="shared" si="0"/>
        <v>0</v>
      </c>
      <c r="H8" s="90"/>
    </row>
    <row r="9" spans="1:8" ht="13.5" customHeight="1">
      <c r="A9" s="46" t="s">
        <v>76</v>
      </c>
      <c r="B9" s="93" t="s">
        <v>323</v>
      </c>
      <c r="C9" s="53" t="s">
        <v>324</v>
      </c>
      <c r="D9" s="49">
        <v>0</v>
      </c>
      <c r="E9" s="49">
        <v>0</v>
      </c>
      <c r="F9" s="31">
        <f t="shared" si="1"/>
        <v>0</v>
      </c>
      <c r="G9" s="31">
        <f t="shared" si="0"/>
        <v>0</v>
      </c>
      <c r="H9" s="90"/>
    </row>
    <row r="10" spans="1:8" ht="13.5" customHeight="1">
      <c r="A10" s="46" t="s">
        <v>55</v>
      </c>
      <c r="B10" s="93" t="s">
        <v>325</v>
      </c>
      <c r="C10" s="53" t="s">
        <v>326</v>
      </c>
      <c r="D10" s="49">
        <v>0</v>
      </c>
      <c r="E10" s="49">
        <v>0</v>
      </c>
      <c r="F10" s="31">
        <f t="shared" si="1"/>
        <v>0</v>
      </c>
      <c r="H10" s="90"/>
    </row>
    <row r="11" spans="1:8" ht="22.5" customHeight="1">
      <c r="A11" s="39" t="s">
        <v>106</v>
      </c>
      <c r="B11" s="74" t="s">
        <v>327</v>
      </c>
      <c r="C11" s="39" t="s">
        <v>328</v>
      </c>
      <c r="D11" s="43">
        <f>SUM(D12+D13)</f>
        <v>216681.59000000003</v>
      </c>
      <c r="E11" s="43">
        <f>SUM(E12+E13)</f>
        <v>210883.32</v>
      </c>
      <c r="F11" s="31">
        <f t="shared" si="1"/>
        <v>216681.59000000003</v>
      </c>
      <c r="G11" s="31">
        <f t="shared" si="0"/>
        <v>210883.32</v>
      </c>
      <c r="H11" s="90"/>
    </row>
    <row r="12" spans="1:8" ht="22.5" customHeight="1">
      <c r="A12" s="92" t="s">
        <v>109</v>
      </c>
      <c r="B12" s="93" t="s">
        <v>329</v>
      </c>
      <c r="C12" s="53" t="s">
        <v>330</v>
      </c>
      <c r="D12" s="49">
        <v>210883.32</v>
      </c>
      <c r="E12" s="49">
        <v>174421.09</v>
      </c>
      <c r="F12" s="31">
        <f t="shared" si="1"/>
        <v>210883.32</v>
      </c>
      <c r="G12" s="31">
        <f t="shared" si="0"/>
        <v>174421.09</v>
      </c>
      <c r="H12" s="90"/>
    </row>
    <row r="13" spans="1:10" ht="22.5" customHeight="1">
      <c r="A13" s="92" t="s">
        <v>55</v>
      </c>
      <c r="B13" s="93" t="s">
        <v>331</v>
      </c>
      <c r="C13" s="53" t="s">
        <v>332</v>
      </c>
      <c r="D13" s="49">
        <f>SUM(I13-J13)</f>
        <v>5798.270000000019</v>
      </c>
      <c r="E13" s="49">
        <v>36462.23</v>
      </c>
      <c r="F13" s="31">
        <f t="shared" si="1"/>
        <v>5798.270000000019</v>
      </c>
      <c r="G13" s="31">
        <f t="shared" si="0"/>
        <v>36462.23</v>
      </c>
      <c r="H13" s="90"/>
      <c r="I13" s="31">
        <f>AKTIVA!F4</f>
        <v>756998.6200000001</v>
      </c>
      <c r="J13" s="31">
        <f>SUM(D5+D8+D12+D14+D70+D73)</f>
        <v>751200.3500000001</v>
      </c>
    </row>
    <row r="14" spans="1:8" ht="22.5" customHeight="1">
      <c r="A14" s="62" t="s">
        <v>333</v>
      </c>
      <c r="B14" s="89" t="s">
        <v>334</v>
      </c>
      <c r="C14" s="39" t="s">
        <v>335</v>
      </c>
      <c r="D14" s="43">
        <f>SUM(D15+D20+D28+D41+D63)</f>
        <v>194158.33000000002</v>
      </c>
      <c r="E14" s="43">
        <f>SUM(E15+E20+E28+E41+E63)</f>
        <v>195919.46999999997</v>
      </c>
      <c r="F14" s="31">
        <f t="shared" si="1"/>
        <v>194158.33000000002</v>
      </c>
      <c r="G14" s="31">
        <f t="shared" si="0"/>
        <v>195919.46999999997</v>
      </c>
      <c r="H14" s="90"/>
    </row>
    <row r="15" spans="1:8" ht="22.5" customHeight="1">
      <c r="A15" s="62" t="s">
        <v>129</v>
      </c>
      <c r="B15" s="89" t="s">
        <v>336</v>
      </c>
      <c r="C15" s="39" t="s">
        <v>337</v>
      </c>
      <c r="D15" s="43">
        <f>SUM(D16+D17+D18+D19)</f>
        <v>4062.33</v>
      </c>
      <c r="E15" s="43">
        <f>SUM(E16+E17+E18+E19)</f>
        <v>3190.79</v>
      </c>
      <c r="F15" s="31">
        <f t="shared" si="1"/>
        <v>4062.33</v>
      </c>
      <c r="G15" s="31">
        <f t="shared" si="0"/>
        <v>3190.79</v>
      </c>
      <c r="H15" s="90"/>
    </row>
    <row r="16" spans="1:8" ht="13.5" customHeight="1">
      <c r="A16" s="94" t="s">
        <v>132</v>
      </c>
      <c r="B16" s="93" t="s">
        <v>338</v>
      </c>
      <c r="C16" s="53" t="s">
        <v>339</v>
      </c>
      <c r="D16" s="49">
        <v>0</v>
      </c>
      <c r="E16" s="49">
        <v>0</v>
      </c>
      <c r="F16" s="31">
        <f t="shared" si="1"/>
        <v>0</v>
      </c>
      <c r="G16" s="31">
        <f t="shared" si="0"/>
        <v>0</v>
      </c>
      <c r="H16" s="90"/>
    </row>
    <row r="17" spans="1:8" ht="13.5" customHeight="1">
      <c r="A17" s="68" t="s">
        <v>55</v>
      </c>
      <c r="B17" s="93" t="s">
        <v>340</v>
      </c>
      <c r="C17" s="53" t="s">
        <v>341</v>
      </c>
      <c r="D17" s="49">
        <v>0</v>
      </c>
      <c r="E17" s="49">
        <v>0</v>
      </c>
      <c r="F17" s="31">
        <f t="shared" si="1"/>
        <v>0</v>
      </c>
      <c r="G17" s="31">
        <f t="shared" si="0"/>
        <v>0</v>
      </c>
      <c r="H17" s="90"/>
    </row>
    <row r="18" spans="1:8" ht="13.5" customHeight="1">
      <c r="A18" s="68" t="s">
        <v>58</v>
      </c>
      <c r="B18" s="93" t="s">
        <v>342</v>
      </c>
      <c r="C18" s="53" t="s">
        <v>343</v>
      </c>
      <c r="D18" s="49">
        <v>500</v>
      </c>
      <c r="E18" s="49">
        <v>500</v>
      </c>
      <c r="F18" s="31">
        <f t="shared" si="1"/>
        <v>500</v>
      </c>
      <c r="G18" s="31">
        <f t="shared" si="0"/>
        <v>500</v>
      </c>
      <c r="H18" s="90"/>
    </row>
    <row r="19" spans="1:8" ht="13.5" customHeight="1">
      <c r="A19" s="68" t="s">
        <v>61</v>
      </c>
      <c r="B19" s="93" t="s">
        <v>344</v>
      </c>
      <c r="C19" s="53" t="s">
        <v>345</v>
      </c>
      <c r="D19" s="49">
        <v>3562.33</v>
      </c>
      <c r="E19" s="49">
        <v>2690.79</v>
      </c>
      <c r="F19" s="31">
        <f t="shared" si="1"/>
        <v>3562.33</v>
      </c>
      <c r="G19" s="31">
        <f t="shared" si="0"/>
        <v>2690.79</v>
      </c>
      <c r="H19" s="90"/>
    </row>
    <row r="20" spans="1:7" ht="22.5" customHeight="1">
      <c r="A20" s="95" t="s">
        <v>143</v>
      </c>
      <c r="B20" s="89" t="s">
        <v>346</v>
      </c>
      <c r="C20" s="39" t="s">
        <v>347</v>
      </c>
      <c r="D20" s="43">
        <f>SUM(D21+D22+D23+D24+D25+D26+D27)</f>
        <v>5352.05</v>
      </c>
      <c r="E20" s="43">
        <f>SUM(E21+E22+E23+E24+E25+E26+E27)</f>
        <v>6011.55</v>
      </c>
      <c r="F20" s="31">
        <f t="shared" si="1"/>
        <v>5352.05</v>
      </c>
      <c r="G20" s="31">
        <f t="shared" si="0"/>
        <v>6011.55</v>
      </c>
    </row>
    <row r="21" spans="1:7" ht="22.5" customHeight="1">
      <c r="A21" s="96" t="s">
        <v>146</v>
      </c>
      <c r="B21" s="97" t="s">
        <v>348</v>
      </c>
      <c r="C21" s="53" t="s">
        <v>349</v>
      </c>
      <c r="D21" s="49">
        <v>0</v>
      </c>
      <c r="E21" s="49">
        <v>0</v>
      </c>
      <c r="F21" s="31">
        <f t="shared" si="1"/>
        <v>0</v>
      </c>
      <c r="G21" s="31">
        <f t="shared" si="0"/>
        <v>0</v>
      </c>
    </row>
    <row r="22" spans="1:7" ht="13.5" customHeight="1">
      <c r="A22" s="98" t="s">
        <v>55</v>
      </c>
      <c r="B22" s="97" t="s">
        <v>350</v>
      </c>
      <c r="C22" s="53" t="s">
        <v>351</v>
      </c>
      <c r="D22" s="49">
        <v>0</v>
      </c>
      <c r="E22" s="49">
        <v>0</v>
      </c>
      <c r="F22" s="31">
        <f t="shared" si="1"/>
        <v>0</v>
      </c>
      <c r="G22" s="31">
        <f t="shared" si="0"/>
        <v>0</v>
      </c>
    </row>
    <row r="23" spans="1:7" ht="22.5" customHeight="1">
      <c r="A23" s="99" t="s">
        <v>58</v>
      </c>
      <c r="B23" s="97" t="s">
        <v>151</v>
      </c>
      <c r="C23" s="53" t="s">
        <v>352</v>
      </c>
      <c r="D23" s="49">
        <v>0</v>
      </c>
      <c r="E23" s="49">
        <v>0</v>
      </c>
      <c r="F23" s="31">
        <f t="shared" si="1"/>
        <v>0</v>
      </c>
      <c r="G23" s="31">
        <f t="shared" si="0"/>
        <v>0</v>
      </c>
    </row>
    <row r="24" spans="1:7" ht="22.5" customHeight="1">
      <c r="A24" s="98" t="s">
        <v>61</v>
      </c>
      <c r="B24" s="97" t="s">
        <v>353</v>
      </c>
      <c r="C24" s="53" t="s">
        <v>354</v>
      </c>
      <c r="D24" s="49">
        <v>0</v>
      </c>
      <c r="E24" s="49">
        <v>0</v>
      </c>
      <c r="F24" s="31">
        <f t="shared" si="1"/>
        <v>0</v>
      </c>
      <c r="G24" s="31">
        <f t="shared" si="0"/>
        <v>0</v>
      </c>
    </row>
    <row r="25" spans="1:7" ht="22.5" customHeight="1">
      <c r="A25" s="99" t="s">
        <v>64</v>
      </c>
      <c r="B25" s="97" t="s">
        <v>355</v>
      </c>
      <c r="C25" s="53" t="s">
        <v>356</v>
      </c>
      <c r="D25" s="49">
        <v>5352.05</v>
      </c>
      <c r="E25" s="49">
        <v>6011.55</v>
      </c>
      <c r="F25" s="31">
        <f t="shared" si="1"/>
        <v>5352.05</v>
      </c>
      <c r="G25" s="31">
        <f t="shared" si="0"/>
        <v>6011.55</v>
      </c>
    </row>
    <row r="26" spans="1:7" ht="22.5" customHeight="1">
      <c r="A26" s="98" t="s">
        <v>67</v>
      </c>
      <c r="B26" s="97" t="s">
        <v>357</v>
      </c>
      <c r="C26" s="53" t="s">
        <v>358</v>
      </c>
      <c r="D26" s="49">
        <v>0</v>
      </c>
      <c r="E26" s="49">
        <v>0</v>
      </c>
      <c r="F26" s="31">
        <f t="shared" si="1"/>
        <v>0</v>
      </c>
      <c r="G26" s="31">
        <f t="shared" si="0"/>
        <v>0</v>
      </c>
    </row>
    <row r="27" spans="1:7" ht="22.5" customHeight="1">
      <c r="A27" s="94" t="s">
        <v>70</v>
      </c>
      <c r="B27" s="97" t="s">
        <v>159</v>
      </c>
      <c r="C27" s="53" t="s">
        <v>359</v>
      </c>
      <c r="D27" s="49">
        <v>0</v>
      </c>
      <c r="E27" s="49">
        <v>0</v>
      </c>
      <c r="F27" s="31">
        <f t="shared" si="1"/>
        <v>0</v>
      </c>
      <c r="G27" s="31">
        <f t="shared" si="0"/>
        <v>0</v>
      </c>
    </row>
    <row r="28" spans="1:7" ht="13.5" customHeight="1">
      <c r="A28" s="64" t="s">
        <v>161</v>
      </c>
      <c r="B28" s="89" t="s">
        <v>360</v>
      </c>
      <c r="C28" s="53" t="s">
        <v>361</v>
      </c>
      <c r="D28" s="43">
        <f>SUM(D29+D30+D31+D32+D33+D34+D35+D36+D39+D40)</f>
        <v>135.46</v>
      </c>
      <c r="E28" s="43">
        <f>SUM(E29+E30+E31+E32+E33+E34+E35+E36+E39+E40)</f>
        <v>185.07</v>
      </c>
      <c r="F28" s="31">
        <f t="shared" si="1"/>
        <v>135.46</v>
      </c>
      <c r="G28" s="31">
        <f t="shared" si="0"/>
        <v>185.07</v>
      </c>
    </row>
    <row r="29" spans="1:7" ht="13.5" customHeight="1">
      <c r="A29" s="67" t="s">
        <v>164</v>
      </c>
      <c r="B29" s="97" t="s">
        <v>362</v>
      </c>
      <c r="C29" s="53" t="s">
        <v>363</v>
      </c>
      <c r="D29" s="49">
        <v>0</v>
      </c>
      <c r="E29" s="49">
        <v>0</v>
      </c>
      <c r="F29" s="31">
        <f t="shared" si="1"/>
        <v>0</v>
      </c>
      <c r="G29" s="31">
        <f t="shared" si="0"/>
        <v>0</v>
      </c>
    </row>
    <row r="30" spans="1:7" ht="13.5" customHeight="1">
      <c r="A30" s="94" t="s">
        <v>55</v>
      </c>
      <c r="B30" s="97" t="s">
        <v>364</v>
      </c>
      <c r="C30" s="53" t="s">
        <v>365</v>
      </c>
      <c r="D30" s="49">
        <v>0</v>
      </c>
      <c r="E30" s="49">
        <v>0</v>
      </c>
      <c r="F30" s="31">
        <f t="shared" si="1"/>
        <v>0</v>
      </c>
      <c r="G30" s="31">
        <f t="shared" si="0"/>
        <v>0</v>
      </c>
    </row>
    <row r="31" spans="1:7" ht="13.5" customHeight="1">
      <c r="A31" s="94" t="s">
        <v>58</v>
      </c>
      <c r="B31" s="97" t="s">
        <v>366</v>
      </c>
      <c r="C31" s="53" t="s">
        <v>367</v>
      </c>
      <c r="D31" s="49">
        <v>0</v>
      </c>
      <c r="E31" s="49">
        <v>0</v>
      </c>
      <c r="F31" s="31">
        <f t="shared" si="1"/>
        <v>0</v>
      </c>
      <c r="G31" s="31">
        <f t="shared" si="0"/>
        <v>0</v>
      </c>
    </row>
    <row r="32" spans="1:7" ht="13.5" customHeight="1">
      <c r="A32" s="94" t="s">
        <v>61</v>
      </c>
      <c r="B32" s="100" t="s">
        <v>368</v>
      </c>
      <c r="C32" s="53" t="s">
        <v>369</v>
      </c>
      <c r="D32" s="49">
        <v>135.46</v>
      </c>
      <c r="E32" s="49">
        <v>185.07</v>
      </c>
      <c r="F32" s="31">
        <f t="shared" si="1"/>
        <v>135.46</v>
      </c>
      <c r="G32" s="31">
        <f t="shared" si="0"/>
        <v>185.07</v>
      </c>
    </row>
    <row r="33" spans="1:7" ht="13.5" customHeight="1">
      <c r="A33" s="94" t="s">
        <v>64</v>
      </c>
      <c r="B33" s="100" t="s">
        <v>370</v>
      </c>
      <c r="C33" s="53" t="s">
        <v>371</v>
      </c>
      <c r="D33" s="49">
        <v>0</v>
      </c>
      <c r="E33" s="49">
        <v>0</v>
      </c>
      <c r="F33" s="31">
        <f t="shared" si="1"/>
        <v>0</v>
      </c>
      <c r="G33" s="31">
        <f t="shared" si="0"/>
        <v>0</v>
      </c>
    </row>
    <row r="34" spans="1:7" ht="13.5" customHeight="1">
      <c r="A34" s="94" t="s">
        <v>67</v>
      </c>
      <c r="B34" s="100" t="s">
        <v>372</v>
      </c>
      <c r="C34" s="53" t="s">
        <v>373</v>
      </c>
      <c r="D34" s="49">
        <v>0</v>
      </c>
      <c r="E34" s="49">
        <v>0</v>
      </c>
      <c r="F34" s="31">
        <f t="shared" si="1"/>
        <v>0</v>
      </c>
      <c r="G34" s="31">
        <f t="shared" si="0"/>
        <v>0</v>
      </c>
    </row>
    <row r="35" spans="1:7" ht="22.5" customHeight="1">
      <c r="A35" s="94" t="s">
        <v>70</v>
      </c>
      <c r="B35" s="100" t="s">
        <v>374</v>
      </c>
      <c r="C35" s="53" t="s">
        <v>375</v>
      </c>
      <c r="D35" s="49">
        <v>0</v>
      </c>
      <c r="E35" s="49">
        <v>0</v>
      </c>
      <c r="F35" s="31">
        <f t="shared" si="1"/>
        <v>0</v>
      </c>
      <c r="G35" s="31">
        <f t="shared" si="0"/>
        <v>0</v>
      </c>
    </row>
    <row r="36" spans="1:7" ht="13.5" customHeight="1">
      <c r="A36" s="94" t="s">
        <v>91</v>
      </c>
      <c r="B36" s="100" t="s">
        <v>376</v>
      </c>
      <c r="C36" s="53" t="s">
        <v>377</v>
      </c>
      <c r="D36" s="49">
        <v>0</v>
      </c>
      <c r="E36" s="49">
        <v>0</v>
      </c>
      <c r="F36" s="31">
        <f t="shared" si="1"/>
        <v>0</v>
      </c>
      <c r="G36" s="31">
        <f t="shared" si="0"/>
        <v>0</v>
      </c>
    </row>
    <row r="37" spans="1:5" ht="49.5" customHeight="1">
      <c r="A37" s="85" t="s">
        <v>33</v>
      </c>
      <c r="B37" s="62" t="s">
        <v>310</v>
      </c>
      <c r="C37" s="39" t="s">
        <v>35</v>
      </c>
      <c r="D37" s="86" t="s">
        <v>36</v>
      </c>
      <c r="E37" s="86" t="s">
        <v>37</v>
      </c>
    </row>
    <row r="38" spans="1:5" ht="12.75" customHeight="1">
      <c r="A38" s="62" t="s">
        <v>41</v>
      </c>
      <c r="B38" s="62" t="s">
        <v>42</v>
      </c>
      <c r="C38" s="88" t="s">
        <v>43</v>
      </c>
      <c r="D38" s="37">
        <v>5</v>
      </c>
      <c r="E38" s="37">
        <v>6</v>
      </c>
    </row>
    <row r="39" spans="1:7" ht="13.5" customHeight="1">
      <c r="A39" s="98" t="s">
        <v>94</v>
      </c>
      <c r="B39" s="97" t="s">
        <v>378</v>
      </c>
      <c r="C39" s="53" t="s">
        <v>379</v>
      </c>
      <c r="D39" s="49">
        <v>0</v>
      </c>
      <c r="E39" s="49">
        <v>0</v>
      </c>
      <c r="F39" s="31">
        <f aca="true" t="shared" si="2" ref="F39:G54">ABS(D39)</f>
        <v>0</v>
      </c>
      <c r="G39" s="31">
        <f t="shared" si="2"/>
        <v>0</v>
      </c>
    </row>
    <row r="40" spans="1:7" ht="13.5" customHeight="1">
      <c r="A40" s="98" t="s">
        <v>97</v>
      </c>
      <c r="B40" s="97" t="s">
        <v>380</v>
      </c>
      <c r="C40" s="53" t="s">
        <v>381</v>
      </c>
      <c r="D40" s="49">
        <v>0</v>
      </c>
      <c r="E40" s="49">
        <v>0</v>
      </c>
      <c r="F40" s="31">
        <f t="shared" si="2"/>
        <v>0</v>
      </c>
      <c r="G40" s="31">
        <f t="shared" si="2"/>
        <v>0</v>
      </c>
    </row>
    <row r="41" spans="1:7" ht="22.5" customHeight="1">
      <c r="A41" s="64" t="s">
        <v>382</v>
      </c>
      <c r="B41" s="89" t="s">
        <v>383</v>
      </c>
      <c r="C41" s="39" t="s">
        <v>384</v>
      </c>
      <c r="D41" s="43">
        <f>SUM(D42+D43+D44+D45+D46+D47+D48+D49+D50+D51+D52+D53+D54+D55+D56+D57+D58+D59+D60+D61+D62)</f>
        <v>125686.63</v>
      </c>
      <c r="E41" s="43">
        <f>SUM(E42+E43+E44+E45+E46+E47+E48+E49+E50+E51+E52+E53+E54+E55+E56+E57+E58+E59+E60+E61+E62)</f>
        <v>127550.2</v>
      </c>
      <c r="F41" s="31">
        <f t="shared" si="2"/>
        <v>125686.63</v>
      </c>
      <c r="G41" s="31">
        <f t="shared" si="2"/>
        <v>127550.2</v>
      </c>
    </row>
    <row r="42" spans="1:7" ht="13.5" customHeight="1">
      <c r="A42" s="67" t="s">
        <v>385</v>
      </c>
      <c r="B42" s="97" t="s">
        <v>386</v>
      </c>
      <c r="C42" s="53" t="s">
        <v>387</v>
      </c>
      <c r="D42" s="49">
        <v>120499.3</v>
      </c>
      <c r="E42" s="49">
        <v>123369.78</v>
      </c>
      <c r="F42" s="31">
        <f t="shared" si="2"/>
        <v>120499.3</v>
      </c>
      <c r="G42" s="31">
        <f t="shared" si="2"/>
        <v>123369.78</v>
      </c>
    </row>
    <row r="43" spans="1:7" ht="13.5" customHeight="1">
      <c r="A43" s="94" t="s">
        <v>55</v>
      </c>
      <c r="B43" s="97" t="s">
        <v>388</v>
      </c>
      <c r="C43" s="53" t="s">
        <v>389</v>
      </c>
      <c r="D43" s="49">
        <v>0</v>
      </c>
      <c r="E43" s="49">
        <v>0</v>
      </c>
      <c r="F43" s="31">
        <f t="shared" si="2"/>
        <v>0</v>
      </c>
      <c r="G43" s="31">
        <f t="shared" si="2"/>
        <v>0</v>
      </c>
    </row>
    <row r="44" spans="1:7" ht="13.5" customHeight="1">
      <c r="A44" s="94" t="s">
        <v>58</v>
      </c>
      <c r="B44" s="97" t="s">
        <v>390</v>
      </c>
      <c r="C44" s="53" t="s">
        <v>391</v>
      </c>
      <c r="D44" s="49">
        <v>64.47</v>
      </c>
      <c r="E44" s="49">
        <v>92.71</v>
      </c>
      <c r="F44" s="31">
        <f t="shared" si="2"/>
        <v>64.47</v>
      </c>
      <c r="G44" s="31">
        <f t="shared" si="2"/>
        <v>92.71</v>
      </c>
    </row>
    <row r="45" spans="1:7" ht="13.5" customHeight="1">
      <c r="A45" s="94" t="s">
        <v>61</v>
      </c>
      <c r="B45" s="97" t="s">
        <v>392</v>
      </c>
      <c r="C45" s="53" t="s">
        <v>393</v>
      </c>
      <c r="D45" s="49">
        <v>0</v>
      </c>
      <c r="E45" s="49">
        <v>0</v>
      </c>
      <c r="F45" s="31">
        <f t="shared" si="2"/>
        <v>0</v>
      </c>
      <c r="G45" s="31">
        <f t="shared" si="2"/>
        <v>0</v>
      </c>
    </row>
    <row r="46" spans="1:7" ht="13.5" customHeight="1">
      <c r="A46" s="94" t="s">
        <v>64</v>
      </c>
      <c r="B46" s="97" t="s">
        <v>394</v>
      </c>
      <c r="C46" s="53" t="s">
        <v>395</v>
      </c>
      <c r="D46" s="49">
        <v>0</v>
      </c>
      <c r="E46" s="49">
        <v>0</v>
      </c>
      <c r="F46" s="31">
        <f t="shared" si="2"/>
        <v>0</v>
      </c>
      <c r="G46" s="31">
        <f>ABS(E46)</f>
        <v>0</v>
      </c>
    </row>
    <row r="47" spans="1:7" ht="13.5" customHeight="1">
      <c r="A47" s="94" t="s">
        <v>67</v>
      </c>
      <c r="B47" s="97" t="s">
        <v>370</v>
      </c>
      <c r="C47" s="53" t="s">
        <v>396</v>
      </c>
      <c r="D47" s="49">
        <v>0</v>
      </c>
      <c r="E47" s="49">
        <v>0</v>
      </c>
      <c r="F47" s="31">
        <f t="shared" si="2"/>
        <v>0</v>
      </c>
      <c r="G47" s="31">
        <f aca="true" t="shared" si="3" ref="G47:G62">ABS(E47)</f>
        <v>0</v>
      </c>
    </row>
    <row r="48" spans="1:7" ht="22.5" customHeight="1">
      <c r="A48" s="94" t="s">
        <v>70</v>
      </c>
      <c r="B48" s="97" t="s">
        <v>374</v>
      </c>
      <c r="C48" s="53" t="s">
        <v>397</v>
      </c>
      <c r="D48" s="49">
        <v>0</v>
      </c>
      <c r="E48" s="49">
        <v>0</v>
      </c>
      <c r="F48" s="31">
        <f t="shared" si="2"/>
        <v>0</v>
      </c>
      <c r="G48" s="31">
        <f t="shared" si="3"/>
        <v>0</v>
      </c>
    </row>
    <row r="49" spans="1:7" ht="13.5" customHeight="1">
      <c r="A49" s="94" t="s">
        <v>91</v>
      </c>
      <c r="B49" s="97" t="s">
        <v>376</v>
      </c>
      <c r="C49" s="53" t="s">
        <v>398</v>
      </c>
      <c r="D49" s="49">
        <v>0</v>
      </c>
      <c r="E49" s="49">
        <v>0</v>
      </c>
      <c r="F49" s="31">
        <f t="shared" si="2"/>
        <v>0</v>
      </c>
      <c r="G49" s="31">
        <f t="shared" si="3"/>
        <v>0</v>
      </c>
    </row>
    <row r="50" spans="1:7" ht="13.5" customHeight="1">
      <c r="A50" s="94" t="s">
        <v>94</v>
      </c>
      <c r="B50" s="97" t="s">
        <v>378</v>
      </c>
      <c r="C50" s="53" t="s">
        <v>399</v>
      </c>
      <c r="D50" s="49">
        <v>177.75</v>
      </c>
      <c r="E50" s="49">
        <v>151.51</v>
      </c>
      <c r="F50" s="31">
        <f t="shared" si="2"/>
        <v>177.75</v>
      </c>
      <c r="G50" s="31">
        <f t="shared" si="3"/>
        <v>151.51</v>
      </c>
    </row>
    <row r="51" spans="1:7" ht="22.5" customHeight="1">
      <c r="A51" s="94" t="s">
        <v>97</v>
      </c>
      <c r="B51" s="97" t="s">
        <v>400</v>
      </c>
      <c r="C51" s="53" t="s">
        <v>401</v>
      </c>
      <c r="D51" s="49">
        <v>0</v>
      </c>
      <c r="E51" s="49">
        <v>0</v>
      </c>
      <c r="F51" s="31">
        <f t="shared" si="2"/>
        <v>0</v>
      </c>
      <c r="G51" s="31">
        <f t="shared" si="3"/>
        <v>0</v>
      </c>
    </row>
    <row r="52" spans="1:7" ht="13.5" customHeight="1">
      <c r="A52" s="94" t="s">
        <v>100</v>
      </c>
      <c r="B52" s="97" t="s">
        <v>402</v>
      </c>
      <c r="C52" s="53" t="s">
        <v>403</v>
      </c>
      <c r="D52" s="49">
        <v>0</v>
      </c>
      <c r="E52" s="49">
        <v>0</v>
      </c>
      <c r="F52" s="31">
        <f t="shared" si="2"/>
        <v>0</v>
      </c>
      <c r="G52" s="31">
        <f t="shared" si="3"/>
        <v>0</v>
      </c>
    </row>
    <row r="53" spans="1:7" ht="13.5" customHeight="1">
      <c r="A53" s="94" t="s">
        <v>103</v>
      </c>
      <c r="B53" s="97" t="s">
        <v>404</v>
      </c>
      <c r="C53" s="53" t="s">
        <v>405</v>
      </c>
      <c r="D53" s="49">
        <v>2681.17</v>
      </c>
      <c r="E53" s="49">
        <v>2551.23</v>
      </c>
      <c r="F53" s="31">
        <f t="shared" si="2"/>
        <v>2681.17</v>
      </c>
      <c r="G53" s="31">
        <f t="shared" si="3"/>
        <v>2551.23</v>
      </c>
    </row>
    <row r="54" spans="1:7" ht="13.5" customHeight="1">
      <c r="A54" s="94" t="s">
        <v>210</v>
      </c>
      <c r="B54" s="97" t="s">
        <v>406</v>
      </c>
      <c r="C54" s="53" t="s">
        <v>407</v>
      </c>
      <c r="D54" s="49">
        <v>0</v>
      </c>
      <c r="E54" s="49">
        <v>0</v>
      </c>
      <c r="F54" s="31">
        <f t="shared" si="2"/>
        <v>0</v>
      </c>
      <c r="G54" s="31">
        <f t="shared" si="3"/>
        <v>0</v>
      </c>
    </row>
    <row r="55" spans="1:7" ht="22.5" customHeight="1">
      <c r="A55" s="94" t="s">
        <v>213</v>
      </c>
      <c r="B55" s="97" t="s">
        <v>408</v>
      </c>
      <c r="C55" s="53" t="s">
        <v>409</v>
      </c>
      <c r="D55" s="49">
        <v>1826.8</v>
      </c>
      <c r="E55" s="49">
        <v>1096.72</v>
      </c>
      <c r="F55" s="31">
        <f aca="true" t="shared" si="4" ref="F55:G73">ABS(D55)</f>
        <v>1826.8</v>
      </c>
      <c r="G55" s="31">
        <f t="shared" si="3"/>
        <v>1096.72</v>
      </c>
    </row>
    <row r="56" spans="1:7" ht="13.5" customHeight="1">
      <c r="A56" s="94" t="s">
        <v>216</v>
      </c>
      <c r="B56" s="97" t="s">
        <v>410</v>
      </c>
      <c r="C56" s="53" t="s">
        <v>411</v>
      </c>
      <c r="D56" s="49">
        <v>0</v>
      </c>
      <c r="E56" s="49">
        <v>0</v>
      </c>
      <c r="F56" s="31">
        <f t="shared" si="4"/>
        <v>0</v>
      </c>
      <c r="G56" s="31">
        <f t="shared" si="3"/>
        <v>0</v>
      </c>
    </row>
    <row r="57" spans="1:7" ht="13.5" customHeight="1">
      <c r="A57" s="94" t="s">
        <v>219</v>
      </c>
      <c r="B57" s="97" t="s">
        <v>412</v>
      </c>
      <c r="C57" s="53" t="s">
        <v>413</v>
      </c>
      <c r="D57" s="49">
        <v>437.14</v>
      </c>
      <c r="E57" s="49">
        <v>288.25</v>
      </c>
      <c r="F57" s="31">
        <f t="shared" si="4"/>
        <v>437.14</v>
      </c>
      <c r="G57" s="31">
        <f t="shared" si="3"/>
        <v>288.25</v>
      </c>
    </row>
    <row r="58" spans="1:7" ht="13.5" customHeight="1">
      <c r="A58" s="94" t="s">
        <v>222</v>
      </c>
      <c r="B58" s="97" t="s">
        <v>414</v>
      </c>
      <c r="C58" s="53" t="s">
        <v>415</v>
      </c>
      <c r="D58" s="49">
        <v>0</v>
      </c>
      <c r="E58" s="49">
        <v>0</v>
      </c>
      <c r="F58" s="31">
        <f t="shared" si="4"/>
        <v>0</v>
      </c>
      <c r="G58" s="31">
        <f t="shared" si="3"/>
        <v>0</v>
      </c>
    </row>
    <row r="59" spans="1:7" ht="13.5" customHeight="1">
      <c r="A59" s="94" t="s">
        <v>225</v>
      </c>
      <c r="B59" s="97" t="s">
        <v>416</v>
      </c>
      <c r="C59" s="53" t="s">
        <v>417</v>
      </c>
      <c r="D59" s="49">
        <v>0</v>
      </c>
      <c r="E59" s="49">
        <v>0</v>
      </c>
      <c r="F59" s="31">
        <f t="shared" si="4"/>
        <v>0</v>
      </c>
      <c r="G59" s="31">
        <f t="shared" si="3"/>
        <v>0</v>
      </c>
    </row>
    <row r="60" spans="1:7" ht="13.5" customHeight="1">
      <c r="A60" s="94" t="s">
        <v>227</v>
      </c>
      <c r="B60" s="97" t="s">
        <v>234</v>
      </c>
      <c r="C60" s="53" t="s">
        <v>418</v>
      </c>
      <c r="D60" s="49">
        <v>0</v>
      </c>
      <c r="E60" s="49">
        <v>0</v>
      </c>
      <c r="F60" s="31">
        <f t="shared" si="4"/>
        <v>0</v>
      </c>
      <c r="G60" s="31">
        <f t="shared" si="4"/>
        <v>0</v>
      </c>
    </row>
    <row r="61" spans="1:7" ht="13.5" customHeight="1">
      <c r="A61" s="94" t="s">
        <v>229</v>
      </c>
      <c r="B61" s="97" t="s">
        <v>419</v>
      </c>
      <c r="C61" s="53" t="s">
        <v>420</v>
      </c>
      <c r="D61" s="49">
        <v>0</v>
      </c>
      <c r="E61" s="49">
        <v>0</v>
      </c>
      <c r="F61" s="31">
        <f t="shared" si="4"/>
        <v>0</v>
      </c>
      <c r="G61" s="31">
        <f t="shared" si="3"/>
        <v>0</v>
      </c>
    </row>
    <row r="62" spans="1:7" ht="22.5" customHeight="1">
      <c r="A62" s="94" t="s">
        <v>231</v>
      </c>
      <c r="B62" s="97" t="s">
        <v>421</v>
      </c>
      <c r="C62" s="53" t="s">
        <v>422</v>
      </c>
      <c r="D62" s="49">
        <v>0</v>
      </c>
      <c r="E62" s="49">
        <v>0</v>
      </c>
      <c r="F62" s="31">
        <f t="shared" si="4"/>
        <v>0</v>
      </c>
      <c r="G62" s="31">
        <f t="shared" si="3"/>
        <v>0</v>
      </c>
    </row>
    <row r="63" spans="1:7" ht="22.5" customHeight="1">
      <c r="A63" s="64" t="s">
        <v>423</v>
      </c>
      <c r="B63" s="89" t="s">
        <v>424</v>
      </c>
      <c r="C63" s="39" t="s">
        <v>425</v>
      </c>
      <c r="D63" s="43">
        <f>SUM(D64+D65+D66+D67+D68+D69)</f>
        <v>58921.86</v>
      </c>
      <c r="E63" s="43">
        <f>SUM(E64+E65+E66+E67+E68+E69)</f>
        <v>58981.86</v>
      </c>
      <c r="F63" s="31">
        <f t="shared" si="4"/>
        <v>58921.86</v>
      </c>
      <c r="G63" s="31">
        <f aca="true" t="shared" si="5" ref="G63:G73">ABS(E63)</f>
        <v>58981.86</v>
      </c>
    </row>
    <row r="64" spans="1:7" ht="13.5" customHeight="1">
      <c r="A64" s="101" t="s">
        <v>426</v>
      </c>
      <c r="B64" s="97" t="s">
        <v>427</v>
      </c>
      <c r="C64" s="53" t="s">
        <v>428</v>
      </c>
      <c r="D64" s="49">
        <v>58921.86</v>
      </c>
      <c r="E64" s="49">
        <v>58981.86</v>
      </c>
      <c r="F64" s="31">
        <f t="shared" si="4"/>
        <v>58921.86</v>
      </c>
      <c r="G64" s="31">
        <f t="shared" si="5"/>
        <v>58981.86</v>
      </c>
    </row>
    <row r="65" spans="1:7" ht="13.5" customHeight="1">
      <c r="A65" s="98" t="s">
        <v>55</v>
      </c>
      <c r="B65" s="97" t="s">
        <v>429</v>
      </c>
      <c r="C65" s="53" t="s">
        <v>430</v>
      </c>
      <c r="D65" s="49">
        <v>0</v>
      </c>
      <c r="E65" s="49">
        <v>0</v>
      </c>
      <c r="F65" s="31">
        <f t="shared" si="4"/>
        <v>0</v>
      </c>
      <c r="G65" s="31">
        <f t="shared" si="5"/>
        <v>0</v>
      </c>
    </row>
    <row r="66" spans="1:7" ht="13.5" customHeight="1">
      <c r="A66" s="99" t="s">
        <v>58</v>
      </c>
      <c r="B66" s="97" t="s">
        <v>431</v>
      </c>
      <c r="C66" s="53" t="s">
        <v>432</v>
      </c>
      <c r="D66" s="49">
        <v>0</v>
      </c>
      <c r="E66" s="49">
        <v>0</v>
      </c>
      <c r="F66" s="31">
        <f t="shared" si="4"/>
        <v>0</v>
      </c>
      <c r="G66" s="31">
        <f t="shared" si="5"/>
        <v>0</v>
      </c>
    </row>
    <row r="67" spans="1:7" ht="13.5" customHeight="1">
      <c r="A67" s="98" t="s">
        <v>61</v>
      </c>
      <c r="B67" s="97" t="s">
        <v>433</v>
      </c>
      <c r="C67" s="53" t="s">
        <v>434</v>
      </c>
      <c r="D67" s="49">
        <v>0</v>
      </c>
      <c r="E67" s="49">
        <v>0</v>
      </c>
      <c r="F67" s="31">
        <f t="shared" si="4"/>
        <v>0</v>
      </c>
      <c r="G67" s="31">
        <f t="shared" si="5"/>
        <v>0</v>
      </c>
    </row>
    <row r="68" spans="1:7" ht="22.5" customHeight="1">
      <c r="A68" s="94" t="s">
        <v>64</v>
      </c>
      <c r="B68" s="97" t="s">
        <v>435</v>
      </c>
      <c r="C68" s="53" t="s">
        <v>436</v>
      </c>
      <c r="D68" s="49">
        <v>0</v>
      </c>
      <c r="E68" s="49">
        <v>0</v>
      </c>
      <c r="F68" s="31">
        <f t="shared" si="4"/>
        <v>0</v>
      </c>
      <c r="G68" s="31">
        <f t="shared" si="5"/>
        <v>0</v>
      </c>
    </row>
    <row r="69" spans="1:7" ht="22.5" customHeight="1">
      <c r="A69" s="94" t="s">
        <v>67</v>
      </c>
      <c r="B69" s="97" t="s">
        <v>437</v>
      </c>
      <c r="C69" s="53" t="s">
        <v>438</v>
      </c>
      <c r="D69" s="49">
        <v>0</v>
      </c>
      <c r="E69" s="49">
        <v>0</v>
      </c>
      <c r="F69" s="31">
        <f t="shared" si="4"/>
        <v>0</v>
      </c>
      <c r="G69" s="31">
        <f t="shared" si="5"/>
        <v>0</v>
      </c>
    </row>
    <row r="70" spans="1:10" ht="22.5" customHeight="1">
      <c r="A70" s="62" t="s">
        <v>295</v>
      </c>
      <c r="B70" s="89" t="s">
        <v>439</v>
      </c>
      <c r="C70" s="39" t="s">
        <v>440</v>
      </c>
      <c r="D70" s="43">
        <f>SUM(D71+D72)</f>
        <v>346158.7</v>
      </c>
      <c r="E70" s="43">
        <f>SUM(E71+E72)</f>
        <v>358929.56</v>
      </c>
      <c r="F70" s="31">
        <f t="shared" si="4"/>
        <v>346158.7</v>
      </c>
      <c r="G70" s="31">
        <f t="shared" si="5"/>
        <v>358929.56</v>
      </c>
      <c r="H70" s="102"/>
      <c r="I70" s="102"/>
      <c r="J70" s="102"/>
    </row>
    <row r="71" spans="1:7" ht="13.5" customHeight="1">
      <c r="A71" s="94" t="s">
        <v>298</v>
      </c>
      <c r="B71" s="97" t="s">
        <v>441</v>
      </c>
      <c r="C71" s="53" t="s">
        <v>442</v>
      </c>
      <c r="D71" s="49">
        <v>0</v>
      </c>
      <c r="E71" s="49">
        <v>0</v>
      </c>
      <c r="F71" s="31">
        <f t="shared" si="4"/>
        <v>0</v>
      </c>
      <c r="G71" s="31">
        <f t="shared" si="5"/>
        <v>0</v>
      </c>
    </row>
    <row r="72" spans="1:7" ht="13.5" customHeight="1">
      <c r="A72" s="94" t="s">
        <v>55</v>
      </c>
      <c r="B72" s="97" t="s">
        <v>443</v>
      </c>
      <c r="C72" s="53" t="s">
        <v>444</v>
      </c>
      <c r="D72" s="49">
        <v>346158.7</v>
      </c>
      <c r="E72" s="49">
        <v>358929.56</v>
      </c>
      <c r="F72" s="31">
        <f t="shared" si="4"/>
        <v>346158.7</v>
      </c>
      <c r="G72" s="31">
        <f t="shared" si="5"/>
        <v>358929.56</v>
      </c>
    </row>
    <row r="73" spans="1:7" ht="22.5" customHeight="1">
      <c r="A73" s="62" t="s">
        <v>305</v>
      </c>
      <c r="B73" s="89" t="s">
        <v>306</v>
      </c>
      <c r="C73" s="39" t="s">
        <v>445</v>
      </c>
      <c r="D73" s="80">
        <v>0</v>
      </c>
      <c r="E73" s="80">
        <v>0</v>
      </c>
      <c r="F73" s="31">
        <f t="shared" si="4"/>
        <v>0</v>
      </c>
      <c r="G73" s="31">
        <f t="shared" si="5"/>
        <v>0</v>
      </c>
    </row>
    <row r="74" spans="1:5" ht="22.5" customHeight="1">
      <c r="A74" s="64"/>
      <c r="B74" s="103" t="s">
        <v>446</v>
      </c>
      <c r="C74" s="39" t="s">
        <v>447</v>
      </c>
      <c r="D74" s="43">
        <f>SUM(F3+F4+F5+F6+F7+F8+F9+F10+F11+F12+F13+F14+F15+F16+F17+F18+F19+F20+F21+F22+F23+F24+F25+F26+F27+F28+F29+F30+F31+F32+F33+F34+F35+F36+F39+F40+F41+F42+F43+F44+F45+F46+F47+F48+F49+F50+F51+F52+F53+F54+F55+F56+F57+F58+F59+F60+F61+F62+F63+F64+F65+F66+F67+F68+F69+F70+F71+F72+F73)</f>
        <v>2681835.780000001</v>
      </c>
      <c r="E74" s="43">
        <f>SUM(G3+G4+G5+G6+G7+G8+G9+G10+G11+G12+G13+G14+G15+G16+G17+G18+G19+G20+G21+G22+G23+G24+G25+G26+G27+G28+G29+G30+G31+G32+G33+G34+G35+G36+G39+G40+G41+G42+G43+G44+G45+G46+G47+G48+G49+G50+G51+G52+G53+G54+G55+G56+G57+G58+G59+G60+G61+G62+G63+G64+G65+G66+G67+G68+G69+G70+G71+G72+G73)</f>
        <v>2703999.8400000003</v>
      </c>
    </row>
    <row r="75" spans="1:5" ht="12.75">
      <c r="A75" s="104"/>
      <c r="B75" s="105"/>
      <c r="C75" s="106"/>
      <c r="D75" s="107"/>
      <c r="E75" s="107"/>
    </row>
    <row r="77" ht="27" customHeight="1"/>
    <row r="79" ht="13.5" customHeight="1"/>
    <row r="80" ht="13.5" customHeight="1"/>
    <row r="82" ht="16.5" customHeight="1"/>
    <row r="83" ht="13.5" customHeight="1"/>
    <row r="84" ht="33.75" customHeight="1"/>
    <row r="87" ht="13.5" customHeight="1"/>
    <row r="88" ht="13.5" customHeight="1"/>
    <row r="89" ht="13.5" customHeight="1"/>
    <row r="90" ht="13.5" customHeight="1"/>
    <row r="91" ht="13.5" customHeight="1"/>
    <row r="94" ht="13.5" customHeight="1"/>
    <row r="95" ht="13.5" customHeight="1"/>
    <row r="96" ht="13.5" customHeight="1"/>
    <row r="97" ht="13.5" customHeight="1"/>
    <row r="99" ht="27" customHeight="1"/>
    <row r="100" ht="13.5" customHeight="1"/>
  </sheetData>
  <sheetProtection sheet="1" objects="1"/>
  <printOptions/>
  <pageMargins left="0.7874015748031497" right="0.7874015748031497" top="0.984251968503937" bottom="0.984251968503937" header="0.5118110236220472" footer="0.5118110236220472"/>
  <pageSetup firstPageNumber="5" useFirstPageNumber="1" horizontalDpi="600" verticalDpi="600" orientation="portrait" paperSize="9"/>
  <headerFooter alignWithMargins="0">
    <oddFooter>&amp;C&amp;P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pracovnik</dc:creator>
  <cp:keywords/>
  <dc:description/>
  <cp:lastModifiedBy>Haščáková</cp:lastModifiedBy>
  <cp:lastPrinted>2013-12-30T14:00:41Z</cp:lastPrinted>
  <dcterms:created xsi:type="dcterms:W3CDTF">2004-12-14T09:56:32Z</dcterms:created>
  <dcterms:modified xsi:type="dcterms:W3CDTF">2013-12-31T13:48:36Z</dcterms:modified>
  <cp:category/>
  <cp:version/>
  <cp:contentType/>
  <cp:contentStatus/>
</cp:coreProperties>
</file>